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KATARINA\ZADARSKA ŽUPANIJA\IZVRŠENJE FINANCIJSKOG PLANA\2026\1-6-2026\"/>
    </mc:Choice>
  </mc:AlternateContent>
  <xr:revisionPtr revIDLastSave="0" documentId="13_ncr:1_{5C9C83E6-0B5A-4357-BBFC-4B5ADA4BED61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POSEBNI DIO" sheetId="7" r:id="rId5"/>
  </sheets>
  <definedNames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8" l="1"/>
  <c r="G10" i="8"/>
  <c r="D59" i="7" l="1"/>
  <c r="E58" i="7"/>
  <c r="E59" i="7"/>
  <c r="J72" i="3" l="1"/>
  <c r="K72" i="3"/>
  <c r="I28" i="3" l="1"/>
  <c r="H29" i="3"/>
  <c r="I29" i="3"/>
  <c r="D213" i="7" l="1"/>
  <c r="C213" i="7"/>
  <c r="D208" i="7"/>
  <c r="C208" i="7"/>
  <c r="D199" i="7"/>
  <c r="C199" i="7"/>
  <c r="D92" i="7"/>
  <c r="C92" i="7"/>
  <c r="D81" i="7"/>
  <c r="C81" i="7"/>
  <c r="E105" i="7"/>
  <c r="E104" i="7"/>
  <c r="D46" i="7"/>
  <c r="C46" i="7"/>
  <c r="E45" i="7"/>
  <c r="G85" i="3"/>
  <c r="E46" i="7" l="1"/>
  <c r="H12" i="1"/>
  <c r="I12" i="1"/>
  <c r="G14" i="3" l="1"/>
  <c r="G29" i="3"/>
  <c r="G22" i="3"/>
  <c r="I62" i="3"/>
  <c r="G53" i="3"/>
  <c r="E34" i="5" l="1"/>
  <c r="E30" i="5"/>
  <c r="E24" i="5"/>
  <c r="E80" i="7" l="1"/>
  <c r="D107" i="7"/>
  <c r="C107" i="7"/>
  <c r="D116" i="7"/>
  <c r="C116" i="7"/>
  <c r="D131" i="7"/>
  <c r="C131" i="7"/>
  <c r="E130" i="7"/>
  <c r="E129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G12" i="1" l="1"/>
  <c r="H15" i="1" l="1"/>
  <c r="I15" i="1"/>
  <c r="E9" i="8" l="1"/>
  <c r="G42" i="5"/>
  <c r="G43" i="5"/>
  <c r="G44" i="5"/>
  <c r="F42" i="5"/>
  <c r="F43" i="5"/>
  <c r="F44" i="5"/>
  <c r="H16" i="1"/>
  <c r="I16" i="1"/>
  <c r="H56" i="3" l="1"/>
  <c r="H98" i="3"/>
  <c r="H47" i="3"/>
  <c r="I79" i="3"/>
  <c r="I69" i="3"/>
  <c r="I57" i="3"/>
  <c r="H11" i="3"/>
  <c r="H46" i="3" l="1"/>
  <c r="K101" i="3"/>
  <c r="J101" i="3"/>
  <c r="K32" i="3" l="1"/>
  <c r="K33" i="3"/>
  <c r="K34" i="3"/>
  <c r="J32" i="3"/>
  <c r="J33" i="3"/>
  <c r="J34" i="3"/>
  <c r="G18" i="3"/>
  <c r="G13" i="3"/>
  <c r="D11" i="5"/>
  <c r="C11" i="5"/>
  <c r="D28" i="5" l="1"/>
  <c r="E205" i="7" l="1"/>
  <c r="E206" i="7"/>
  <c r="E207" i="7"/>
  <c r="E91" i="7"/>
  <c r="D189" i="7" l="1"/>
  <c r="C189" i="7"/>
  <c r="E208" i="7"/>
  <c r="E98" i="7"/>
  <c r="E99" i="7"/>
  <c r="E100" i="7"/>
  <c r="E101" i="7"/>
  <c r="E102" i="7"/>
  <c r="E103" i="7"/>
  <c r="E106" i="7"/>
  <c r="E87" i="7"/>
  <c r="E88" i="7"/>
  <c r="E89" i="7"/>
  <c r="E90" i="7"/>
  <c r="E92" i="7"/>
  <c r="D36" i="7"/>
  <c r="C36" i="7"/>
  <c r="E213" i="7" l="1"/>
  <c r="E189" i="7" s="1"/>
  <c r="E36" i="7"/>
  <c r="E107" i="7"/>
  <c r="K24" i="1"/>
  <c r="J24" i="1"/>
  <c r="K11" i="1"/>
  <c r="K13" i="1"/>
  <c r="K14" i="1"/>
  <c r="K10" i="1"/>
  <c r="J11" i="1"/>
  <c r="J13" i="1"/>
  <c r="J14" i="1"/>
  <c r="J10" i="1"/>
  <c r="G8" i="8"/>
  <c r="F9" i="8"/>
  <c r="F10" i="8"/>
  <c r="F8" i="8"/>
  <c r="F41" i="5"/>
  <c r="K39" i="3"/>
  <c r="K40" i="3"/>
  <c r="K38" i="3"/>
  <c r="J39" i="3"/>
  <c r="J40" i="3"/>
  <c r="J38" i="3"/>
  <c r="G41" i="5" l="1"/>
  <c r="F15" i="5" l="1"/>
  <c r="G15" i="5"/>
  <c r="G8" i="5" l="1"/>
  <c r="G9" i="5"/>
  <c r="G10" i="5"/>
  <c r="G12" i="5"/>
  <c r="G14" i="5"/>
  <c r="G16" i="5"/>
  <c r="G18" i="5"/>
  <c r="G19" i="5"/>
  <c r="G20" i="5"/>
  <c r="G21" i="5"/>
  <c r="G22" i="5"/>
  <c r="G25" i="5"/>
  <c r="G26" i="5"/>
  <c r="G27" i="5"/>
  <c r="G29" i="5"/>
  <c r="G31" i="5"/>
  <c r="G32" i="5"/>
  <c r="G33" i="5"/>
  <c r="G35" i="5"/>
  <c r="G36" i="5"/>
  <c r="G37" i="5"/>
  <c r="G38" i="5"/>
  <c r="G39" i="5"/>
  <c r="F8" i="5"/>
  <c r="F9" i="5"/>
  <c r="F10" i="5"/>
  <c r="F12" i="5"/>
  <c r="F14" i="5"/>
  <c r="F16" i="5"/>
  <c r="F18" i="5"/>
  <c r="F19" i="5"/>
  <c r="F20" i="5"/>
  <c r="F21" i="5"/>
  <c r="F22" i="5"/>
  <c r="F25" i="5"/>
  <c r="F26" i="5"/>
  <c r="F27" i="5"/>
  <c r="F29" i="5"/>
  <c r="F31" i="5"/>
  <c r="F32" i="5"/>
  <c r="F33" i="5"/>
  <c r="F35" i="5"/>
  <c r="F36" i="5"/>
  <c r="F37" i="5"/>
  <c r="F38" i="5"/>
  <c r="F39" i="5"/>
  <c r="K100" i="3"/>
  <c r="K102" i="3"/>
  <c r="K103" i="3"/>
  <c r="K104" i="3"/>
  <c r="K106" i="3"/>
  <c r="K108" i="3"/>
  <c r="K110" i="3"/>
  <c r="J100" i="3"/>
  <c r="J102" i="3"/>
  <c r="J103" i="3"/>
  <c r="J104" i="3"/>
  <c r="J106" i="3"/>
  <c r="J108" i="3"/>
  <c r="J110" i="3"/>
  <c r="K49" i="3"/>
  <c r="K50" i="3"/>
  <c r="K51" i="3"/>
  <c r="K52" i="3"/>
  <c r="K54" i="3"/>
  <c r="K55" i="3"/>
  <c r="K58" i="3"/>
  <c r="K59" i="3"/>
  <c r="K60" i="3"/>
  <c r="K61" i="3"/>
  <c r="K63" i="3"/>
  <c r="K64" i="3"/>
  <c r="K65" i="3"/>
  <c r="K66" i="3"/>
  <c r="K67" i="3"/>
  <c r="K68" i="3"/>
  <c r="K70" i="3"/>
  <c r="K71" i="3"/>
  <c r="K73" i="3"/>
  <c r="K74" i="3"/>
  <c r="K75" i="3"/>
  <c r="K76" i="3"/>
  <c r="K77" i="3"/>
  <c r="K78" i="3"/>
  <c r="K80" i="3"/>
  <c r="K81" i="3"/>
  <c r="K82" i="3"/>
  <c r="K83" i="3"/>
  <c r="K84" i="3"/>
  <c r="K85" i="3"/>
  <c r="K88" i="3"/>
  <c r="K91" i="3"/>
  <c r="K92" i="3"/>
  <c r="K95" i="3"/>
  <c r="J49" i="3"/>
  <c r="J50" i="3"/>
  <c r="J51" i="3"/>
  <c r="J52" i="3"/>
  <c r="J54" i="3"/>
  <c r="J55" i="3"/>
  <c r="J58" i="3"/>
  <c r="J59" i="3"/>
  <c r="J60" i="3"/>
  <c r="J61" i="3"/>
  <c r="J63" i="3"/>
  <c r="J64" i="3"/>
  <c r="J65" i="3"/>
  <c r="J66" i="3"/>
  <c r="J67" i="3"/>
  <c r="J68" i="3"/>
  <c r="J70" i="3"/>
  <c r="J71" i="3"/>
  <c r="J73" i="3"/>
  <c r="J74" i="3"/>
  <c r="J75" i="3"/>
  <c r="J76" i="3"/>
  <c r="J77" i="3"/>
  <c r="J78" i="3"/>
  <c r="J80" i="3"/>
  <c r="J81" i="3"/>
  <c r="J82" i="3"/>
  <c r="J83" i="3"/>
  <c r="J84" i="3"/>
  <c r="J85" i="3"/>
  <c r="J88" i="3"/>
  <c r="J91" i="3"/>
  <c r="J92" i="3"/>
  <c r="J95" i="3"/>
  <c r="K15" i="3"/>
  <c r="K16" i="3"/>
  <c r="K17" i="3"/>
  <c r="K19" i="3"/>
  <c r="K20" i="3"/>
  <c r="K23" i="3"/>
  <c r="K26" i="3"/>
  <c r="K27" i="3"/>
  <c r="K30" i="3"/>
  <c r="K31" i="3"/>
  <c r="J15" i="3"/>
  <c r="J16" i="3"/>
  <c r="J17" i="3"/>
  <c r="J19" i="3"/>
  <c r="J20" i="3"/>
  <c r="J23" i="3"/>
  <c r="J26" i="3"/>
  <c r="J27" i="3"/>
  <c r="J30" i="3"/>
  <c r="J31" i="3"/>
  <c r="E204" i="7" l="1"/>
  <c r="E198" i="7"/>
  <c r="E196" i="7"/>
  <c r="E185" i="7"/>
  <c r="E177" i="7"/>
  <c r="E169" i="7"/>
  <c r="E160" i="7"/>
  <c r="E148" i="7"/>
  <c r="E141" i="7"/>
  <c r="E140" i="7"/>
  <c r="E124" i="7"/>
  <c r="E125" i="7"/>
  <c r="E126" i="7"/>
  <c r="E127" i="7"/>
  <c r="E128" i="7"/>
  <c r="E114" i="7"/>
  <c r="E115" i="7"/>
  <c r="E113" i="7"/>
  <c r="E97" i="7"/>
  <c r="E86" i="7"/>
  <c r="E79" i="7"/>
  <c r="E78" i="7"/>
  <c r="E68" i="7"/>
  <c r="E55" i="7"/>
  <c r="E56" i="7"/>
  <c r="E57" i="7"/>
  <c r="E54" i="7"/>
  <c r="E44" i="7"/>
  <c r="E11" i="7"/>
  <c r="E81" i="7" l="1"/>
  <c r="E131" i="7"/>
  <c r="E116" i="7"/>
  <c r="D133" i="7"/>
  <c r="C133" i="7"/>
  <c r="D24" i="5"/>
  <c r="D30" i="5"/>
  <c r="D34" i="5"/>
  <c r="D7" i="5"/>
  <c r="E7" i="5"/>
  <c r="G7" i="5" l="1"/>
  <c r="G34" i="5"/>
  <c r="E133" i="7"/>
  <c r="D23" i="5"/>
  <c r="C28" i="5" l="1"/>
  <c r="C30" i="5" l="1"/>
  <c r="C24" i="5"/>
  <c r="C34" i="5"/>
  <c r="F34" i="5" s="1"/>
  <c r="C23" i="5" l="1"/>
  <c r="E28" i="5" l="1"/>
  <c r="G30" i="5" l="1"/>
  <c r="F30" i="5"/>
  <c r="G28" i="5"/>
  <c r="F28" i="5"/>
  <c r="G24" i="5"/>
  <c r="F24" i="5"/>
  <c r="E23" i="5"/>
  <c r="H97" i="3"/>
  <c r="H45" i="3" s="1"/>
  <c r="I99" i="3"/>
  <c r="G99" i="3"/>
  <c r="I105" i="3"/>
  <c r="G105" i="3"/>
  <c r="I109" i="3"/>
  <c r="G109" i="3"/>
  <c r="G62" i="3"/>
  <c r="I94" i="3"/>
  <c r="G94" i="3"/>
  <c r="G93" i="3" s="1"/>
  <c r="I90" i="3"/>
  <c r="G90" i="3"/>
  <c r="G89" i="3" s="1"/>
  <c r="I87" i="3"/>
  <c r="G87" i="3"/>
  <c r="G86" i="3" s="1"/>
  <c r="G79" i="3"/>
  <c r="G69" i="3"/>
  <c r="G57" i="3"/>
  <c r="I53" i="3"/>
  <c r="I48" i="3"/>
  <c r="G48" i="3"/>
  <c r="K109" i="3" l="1"/>
  <c r="J109" i="3"/>
  <c r="I93" i="3"/>
  <c r="K94" i="3"/>
  <c r="J94" i="3"/>
  <c r="K107" i="3"/>
  <c r="J107" i="3"/>
  <c r="G23" i="5"/>
  <c r="F23" i="5"/>
  <c r="K99" i="3"/>
  <c r="J99" i="3"/>
  <c r="K105" i="3"/>
  <c r="J105" i="3"/>
  <c r="I89" i="3"/>
  <c r="K90" i="3"/>
  <c r="J90" i="3"/>
  <c r="I86" i="3"/>
  <c r="K87" i="3"/>
  <c r="J87" i="3"/>
  <c r="K79" i="3"/>
  <c r="J79" i="3"/>
  <c r="K69" i="3"/>
  <c r="J69" i="3"/>
  <c r="K62" i="3"/>
  <c r="J62" i="3"/>
  <c r="J57" i="3"/>
  <c r="K57" i="3"/>
  <c r="J53" i="3"/>
  <c r="K53" i="3"/>
  <c r="J48" i="3"/>
  <c r="K48" i="3"/>
  <c r="G98" i="3"/>
  <c r="G97" i="3" s="1"/>
  <c r="I98" i="3"/>
  <c r="I47" i="3"/>
  <c r="G56" i="3"/>
  <c r="G47" i="3"/>
  <c r="I56" i="3"/>
  <c r="K93" i="3" l="1"/>
  <c r="J93" i="3"/>
  <c r="I97" i="3"/>
  <c r="K98" i="3"/>
  <c r="J98" i="3"/>
  <c r="J89" i="3"/>
  <c r="K89" i="3"/>
  <c r="K86" i="3"/>
  <c r="J86" i="3"/>
  <c r="J56" i="3"/>
  <c r="K56" i="3"/>
  <c r="I46" i="3"/>
  <c r="I45" i="3" s="1"/>
  <c r="K47" i="3"/>
  <c r="J47" i="3"/>
  <c r="G46" i="3"/>
  <c r="G45" i="3" s="1"/>
  <c r="K97" i="3" l="1"/>
  <c r="J97" i="3"/>
  <c r="J46" i="3"/>
  <c r="K46" i="3"/>
  <c r="C7" i="5"/>
  <c r="F7" i="5" s="1"/>
  <c r="K45" i="3" l="1"/>
  <c r="J45" i="3"/>
  <c r="C13" i="5"/>
  <c r="C17" i="5"/>
  <c r="C6" i="5" l="1"/>
  <c r="D17" i="5"/>
  <c r="D13" i="5"/>
  <c r="D6" i="5" l="1"/>
  <c r="E17" i="5"/>
  <c r="F17" i="5" s="1"/>
  <c r="E13" i="5"/>
  <c r="E11" i="5"/>
  <c r="E6" i="5" l="1"/>
  <c r="F6" i="5" s="1"/>
  <c r="F13" i="5"/>
  <c r="G11" i="5"/>
  <c r="F11" i="5"/>
  <c r="G17" i="5"/>
  <c r="G13" i="5"/>
  <c r="G6" i="5" l="1"/>
  <c r="C142" i="7"/>
  <c r="D142" i="7"/>
  <c r="E142" i="7" l="1"/>
  <c r="D186" i="7"/>
  <c r="C186" i="7"/>
  <c r="D178" i="7"/>
  <c r="C178" i="7"/>
  <c r="D170" i="7"/>
  <c r="C170" i="7"/>
  <c r="D161" i="7"/>
  <c r="C161" i="7"/>
  <c r="D149" i="7"/>
  <c r="C149" i="7"/>
  <c r="D69" i="7"/>
  <c r="C69" i="7"/>
  <c r="D6" i="7"/>
  <c r="C59" i="7"/>
  <c r="C6" i="7" s="1"/>
  <c r="E161" i="7" l="1"/>
  <c r="E186" i="7"/>
  <c r="E69" i="7"/>
  <c r="E170" i="7"/>
  <c r="E199" i="7"/>
  <c r="E149" i="7"/>
  <c r="E178" i="7"/>
  <c r="C151" i="7"/>
  <c r="C62" i="7" s="1"/>
  <c r="C215" i="7" s="1"/>
  <c r="D151" i="7"/>
  <c r="D62" i="7" s="1"/>
  <c r="D215" i="7" l="1"/>
  <c r="E62" i="7"/>
  <c r="E6" i="7"/>
  <c r="E151" i="7"/>
  <c r="E215" i="7" l="1"/>
  <c r="I25" i="3"/>
  <c r="I22" i="3"/>
  <c r="I21" i="3" l="1"/>
  <c r="J22" i="3"/>
  <c r="K22" i="3"/>
  <c r="I24" i="3"/>
  <c r="K25" i="3"/>
  <c r="K29" i="3"/>
  <c r="G28" i="3"/>
  <c r="G24" i="3"/>
  <c r="G21" i="3"/>
  <c r="I18" i="3"/>
  <c r="I14" i="3"/>
  <c r="I13" i="3" l="1"/>
  <c r="I12" i="3" s="1"/>
  <c r="I11" i="3" s="1"/>
  <c r="K14" i="3"/>
  <c r="J14" i="3"/>
  <c r="J24" i="3"/>
  <c r="K24" i="3"/>
  <c r="J25" i="3"/>
  <c r="J29" i="3"/>
  <c r="J18" i="3"/>
  <c r="K18" i="3"/>
  <c r="K28" i="3"/>
  <c r="J28" i="3"/>
  <c r="K21" i="3"/>
  <c r="J21" i="3"/>
  <c r="G12" i="3"/>
  <c r="G11" i="3" s="1"/>
  <c r="G15" i="1"/>
  <c r="G16" i="1" s="1"/>
  <c r="K15" i="1" l="1"/>
  <c r="J15" i="1"/>
  <c r="K12" i="1"/>
  <c r="J12" i="1"/>
  <c r="K12" i="3"/>
  <c r="J12" i="3"/>
  <c r="J13" i="3"/>
  <c r="K13" i="3"/>
  <c r="J16" i="1" l="1"/>
  <c r="K16" i="1"/>
  <c r="J11" i="3"/>
  <c r="K11" i="3"/>
</calcChain>
</file>

<file path=xl/sharedStrings.xml><?xml version="1.0" encoding="utf-8"?>
<sst xmlns="http://schemas.openxmlformats.org/spreadsheetml/2006/main" count="442" uniqueCount="236">
  <si>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</si>
  <si>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</si>
  <si>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</si>
  <si>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</si>
  <si>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</si>
  <si>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</si>
  <si>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</si>
  <si>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</si>
  <si>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</si>
  <si>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</si>
  <si>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</si>
  <si>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Pomoći iz inozemstva i od subjekata unutar općeg proračuna</t>
  </si>
  <si>
    <t>…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</si>
  <si>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</si>
  <si>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</si>
  <si>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</si>
  <si>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</si>
  <si>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</si>
  <si>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</si>
  <si>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</si>
  <si>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</si>
  <si>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</si>
  <si>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</si>
  <si>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</si>
  <si>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</si>
  <si>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(Bruto)</t>
  </si>
  <si>
    <t>Plaće za redovan rad</t>
  </si>
  <si>
    <t>Službena putovanja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</si>
  <si>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</si>
  <si>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</si>
  <si>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</si>
  <si>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</si>
  <si>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</si>
  <si>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</si>
  <si>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</si>
  <si>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</si>
  <si>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</si>
  <si>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</si>
  <si>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</si>
  <si>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</si>
  <si>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</si>
  <si>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</si>
  <si>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</si>
  <si>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</si>
  <si>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IZVORNI PLAN ILI REBALANS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</si>
  <si>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</si>
  <si>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</si>
  <si>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</si>
  <si>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OSTVARENJE/IZVRŠENJE 
N-1. 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</si>
  <si>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</si>
  <si>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</si>
  <si>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</si>
  <si>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Pomoći proračunskim korisnicima iz proračuna koji im nije nadležan</t>
  </si>
  <si>
    <t>Tekuće pomoći proračunskim korisnicima iz proračuna koji im nije nadležan</t>
  </si>
  <si>
    <t>Tekuće pomoći iz državnog proračuna pror. korisnicima koji im nije nadležan</t>
  </si>
  <si>
    <t>Tekuće pomoći proračunskim korisnicima iz općinskog proračuna</t>
  </si>
  <si>
    <t>Kapitalne pomoći iz proračuna koji im nije nadležan</t>
  </si>
  <si>
    <t>Prijenos između proračunskih korisnika istog proračuna</t>
  </si>
  <si>
    <t>Tekući prijenosi između korisnika istog proračuna</t>
  </si>
  <si>
    <t>Tek.prijenosi između pror. Kor. Istog proračuna tem. Prijenosa EU sredstava</t>
  </si>
  <si>
    <t>Prihodi od upravnih i administrativnih pristojbi, 
pristojbi po posebnim propisima i naknada</t>
  </si>
  <si>
    <t>Prihodi po posebnim propisima</t>
  </si>
  <si>
    <t>Ostali nespomenuti prihodi</t>
  </si>
  <si>
    <t>Prihodi od prodaje proizvodai robe te pruženih usluga, prihodi od donacija</t>
  </si>
  <si>
    <t>Prihodi od prodaje proizvodai robe te pruženih usluga</t>
  </si>
  <si>
    <t>Prihodi od pruženih usluga</t>
  </si>
  <si>
    <t>Donacije od pravnih i fizičkih osoba izvan opće države</t>
  </si>
  <si>
    <t>Prihodi iz nadležnog proračuna i od HZZO-a
temeljem ugovornih obveza</t>
  </si>
  <si>
    <t>Prihodi iz nadležnog proračuna za financiranje
redovne djelatnosti proračunskih korisnika</t>
  </si>
  <si>
    <t>Prihodi iz nadležnog proračuna za financiranje
rashoda poslovanja</t>
  </si>
  <si>
    <t>Prihodi iz nadležnog proračuna za financiranje
rashoda za nabavu nefinancijske imovine</t>
  </si>
  <si>
    <t>Osnovno školstvo- standard</t>
  </si>
  <si>
    <t>A2202-01</t>
  </si>
  <si>
    <t>Djelatnost osnovnih škola</t>
  </si>
  <si>
    <t>Izvor financiranja: F.P i dod. udio u por. na dohodak</t>
  </si>
  <si>
    <t>Račun rashoda/ izdatka</t>
  </si>
  <si>
    <t>Naziv računa</t>
  </si>
  <si>
    <t>Stručno usavršavanje zaposlenika</t>
  </si>
  <si>
    <t>Ostale naknade troškova zaposlenima</t>
  </si>
  <si>
    <t>Uredski materijal i ostali mat. rashodi</t>
  </si>
  <si>
    <t>Materijal i sirovine</t>
  </si>
  <si>
    <t>El. energija</t>
  </si>
  <si>
    <t>Plin</t>
  </si>
  <si>
    <t>Materijal i dijelovi za tekuće i inv. održavanje</t>
  </si>
  <si>
    <t>Sitni inventar</t>
  </si>
  <si>
    <t>Usluge telefona, pošte i prijevoza</t>
  </si>
  <si>
    <t>Usluge tekućeg i inv. održavanja</t>
  </si>
  <si>
    <t>Usluge promidžbe i informiranja</t>
  </si>
  <si>
    <t>Komunalne usluge</t>
  </si>
  <si>
    <t>Prijevoz učenika osnovnih škola</t>
  </si>
  <si>
    <t>Ostale 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</si>
  <si>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</si>
  <si>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</si>
  <si>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</si>
  <si>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</si>
  <si>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</si>
  <si>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Članarine</t>
  </si>
  <si>
    <t>Ostali nespomenuti rashodi poslovanja</t>
  </si>
  <si>
    <t>Ukupno:</t>
  </si>
  <si>
    <t>Izvor financiranja: F.P. i dod. udio u por.na dohodak</t>
  </si>
  <si>
    <t>Dodatna ulaganja na građevinskim objektima</t>
  </si>
  <si>
    <t>UKUPNO:</t>
  </si>
  <si>
    <t>T2202-03</t>
  </si>
  <si>
    <t>Hitne intervencije u osnovnim školama</t>
  </si>
  <si>
    <t>Intelektualne usluge</t>
  </si>
  <si>
    <t>Uredska oprema i namještaj</t>
  </si>
  <si>
    <t>A2202-04</t>
  </si>
  <si>
    <t>Administracija i upravljanje</t>
  </si>
  <si>
    <t>Izvor financiranja: Državni proračun</t>
  </si>
  <si>
    <t>Ostali rashodi za zaposlene</t>
  </si>
  <si>
    <t>Doprinosi na plaće</t>
  </si>
  <si>
    <t>Prijevoz na posao i s posla</t>
  </si>
  <si>
    <t>Novčana nakn. zbog nezapoš.osob. s inv.</t>
  </si>
  <si>
    <t>Osnovno školstvo-  iznad standarda</t>
  </si>
  <si>
    <t>A2203-01</t>
  </si>
  <si>
    <t>Javne potrebe u prosvjeti</t>
  </si>
  <si>
    <t>Izvor financiranja: Opći prihodi i primici</t>
  </si>
  <si>
    <t>Ostali nespomenuti rashodi</t>
  </si>
  <si>
    <t>A2203-04</t>
  </si>
  <si>
    <t>Podizanje kvalitete i standarda u školstvu</t>
  </si>
  <si>
    <t>Knjige</t>
  </si>
  <si>
    <t>Troškovi sudskih postupaka</t>
  </si>
  <si>
    <t xml:space="preserve">Izvor financiranja: Višak prihoda </t>
  </si>
  <si>
    <t>Usluge tekućeg i inv. održavanja opr.</t>
  </si>
  <si>
    <t>Uredski materijal i ostali mat.rashodi</t>
  </si>
  <si>
    <t>Zakupnine i najamnine</t>
  </si>
  <si>
    <t>Uređaji, strojevi i oprema za ostale namjene</t>
  </si>
  <si>
    <t xml:space="preserve">Izvor financiranja: Vlastiti prihodi </t>
  </si>
  <si>
    <t>Usluge tekućeg i inv. Održavanja opr.</t>
  </si>
  <si>
    <t xml:space="preserve">Izvor financiranja: Prihodi za posebne namjene </t>
  </si>
  <si>
    <t>Izvor financiranja: Proračun JLS</t>
  </si>
  <si>
    <t>Reprezentacija</t>
  </si>
  <si>
    <t>Ostale naknade iz proračuna u naravi</t>
  </si>
  <si>
    <t>A2203-06</t>
  </si>
  <si>
    <t>Školska kuhinja i kantina</t>
  </si>
  <si>
    <t>Izvor financiranja: Višak /manjak prihoda korisnici</t>
  </si>
  <si>
    <t>Uredski namještaj</t>
  </si>
  <si>
    <t>Izvor financiranja: Prihodi za posebne namjene</t>
  </si>
  <si>
    <t>Namirnice</t>
  </si>
  <si>
    <t>A2203-27</t>
  </si>
  <si>
    <t>Udžbenici</t>
  </si>
  <si>
    <t>A2203-31</t>
  </si>
  <si>
    <t>Projekt e-škole</t>
  </si>
  <si>
    <t>A2203-33</t>
  </si>
  <si>
    <t>Prehrana za učenike</t>
  </si>
  <si>
    <t>A2203-34</t>
  </si>
  <si>
    <t>Zalihe menstrualnih higijenskih potrepština</t>
  </si>
  <si>
    <t>Mat.za hig.potrebe i njegu</t>
  </si>
  <si>
    <t>Nacionalni EU projekti</t>
  </si>
  <si>
    <t>T4306-03</t>
  </si>
  <si>
    <t>Izvor financiranja: Predfinanciranje iz Županije</t>
  </si>
  <si>
    <t>Doprinosi za obvezno zdravstveno osiguranje</t>
  </si>
  <si>
    <t>Doprinosi za OZO</t>
  </si>
  <si>
    <t>Uredski materijal i ostali materijalni rashodi</t>
  </si>
  <si>
    <t>19 Predfinanciranje iz ŽP</t>
  </si>
  <si>
    <t>4 Prihodi za posebne namjene</t>
  </si>
  <si>
    <t>41 Prihodi za posebne namjene</t>
  </si>
  <si>
    <t>42 Višak/manjak prihoda korisnici</t>
  </si>
  <si>
    <t>45 F.P. i dod. udio u por. na dohodak</t>
  </si>
  <si>
    <t>5 Pomoći</t>
  </si>
  <si>
    <t>6 Donacije</t>
  </si>
  <si>
    <t>61 Donacije</t>
  </si>
  <si>
    <t>12 Višak/manjak prihoda-ZŽ</t>
  </si>
  <si>
    <t xml:space="preserve">UKUPNO RASHODI </t>
  </si>
  <si>
    <t>09 Obrazovanje</t>
  </si>
  <si>
    <t xml:space="preserve">091 Predškolsko i osnovno obrazovanje </t>
  </si>
  <si>
    <t>096 Dodatne usluge u obrazovanju</t>
  </si>
  <si>
    <t>Ostali rashodi</t>
  </si>
  <si>
    <t>3212</t>
  </si>
  <si>
    <t>3221</t>
  </si>
  <si>
    <t>3222</t>
  </si>
  <si>
    <t>Plaće za prekovremeni rad</t>
  </si>
  <si>
    <t>Plaće za posebne uvjete rada</t>
  </si>
  <si>
    <t>Doprinosi za obvezno osiguranje u slučaju nezaposlenosti</t>
  </si>
  <si>
    <t>Naknada troškova zaposlenima</t>
  </si>
  <si>
    <t>Naknada za prijevoz, za rad na terenu i odvojeni život</t>
  </si>
  <si>
    <t>Rashodi za materijal i energiju</t>
  </si>
  <si>
    <t>Energija</t>
  </si>
  <si>
    <t>Sitni inventar i auto gume</t>
  </si>
  <si>
    <t>Rashodi za usluge</t>
  </si>
  <si>
    <t>Usluge tekućeg i investicijskog održavanja</t>
  </si>
  <si>
    <t>Intelektulne i osobne usluge</t>
  </si>
  <si>
    <t>Članarine i norme</t>
  </si>
  <si>
    <t>Pristojbe i naknade</t>
  </si>
  <si>
    <t>Financijski rashodi</t>
  </si>
  <si>
    <t>Ostali financijski rashodi</t>
  </si>
  <si>
    <t>Zatezne kamate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</si>
  <si>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</si>
  <si>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</si>
  <si>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</si>
  <si>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kućanstvina u naravi</t>
  </si>
  <si>
    <t>Tekuće donacije</t>
  </si>
  <si>
    <t>Tekuće donacije u naravi</t>
  </si>
  <si>
    <t>Službena, radna i zaštitna odjeća i obuća</t>
  </si>
  <si>
    <t>Rashodi za nabavu proizvedene dugotrajne imovine</t>
  </si>
  <si>
    <t>Postrojenja i oprema</t>
  </si>
  <si>
    <t>Medicinska i labaratorijska oprema</t>
  </si>
  <si>
    <t>Sportsak i glazbena oprema</t>
  </si>
  <si>
    <t>Knjige, umjetnička djela i ostale izložbene vrijednosti</t>
  </si>
  <si>
    <t>Nematerijalna proizvedena imovina</t>
  </si>
  <si>
    <t>Ostala nematerijlana proizvedena imovina</t>
  </si>
  <si>
    <t>Rashodi za dodatna ulaganja na nefinancijskoj imovini</t>
  </si>
  <si>
    <t>Indeks (4=3/2*100)</t>
  </si>
  <si>
    <t>5=4/2*100</t>
  </si>
  <si>
    <t>6=4/3*100</t>
  </si>
  <si>
    <t>VIŠAK PRIHODA KORIŠTEN ZA POKRIĆE RASHODA</t>
  </si>
  <si>
    <t xml:space="preserve">   9  Rezultat</t>
  </si>
  <si>
    <t xml:space="preserve">   93 Vlastiti prihodi- višak</t>
  </si>
  <si>
    <t>POKRIVENI MANJAK</t>
  </si>
  <si>
    <r>
      <t xml:space="preserve">   </t>
    </r>
    <r>
      <rPr>
        <i/>
        <sz val="12"/>
        <color theme="1"/>
        <rFont val="Times New Roman"/>
        <family val="1"/>
        <charset val="238"/>
      </rPr>
      <t>94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Prihodi za posebne namjene- višak</t>
    </r>
  </si>
  <si>
    <t>Službena radna i zaštitna odjeća i obuća</t>
  </si>
  <si>
    <t>Bankarske usluge i usl.platnog prometa</t>
  </si>
  <si>
    <t>Računala i računalna oprema</t>
  </si>
  <si>
    <t>Kazne, upravne mjere i ostali prihodi</t>
  </si>
  <si>
    <t>Ostali prihodi</t>
  </si>
  <si>
    <t>Oprema za održavanje i zaštitu</t>
  </si>
  <si>
    <t xml:space="preserve">    91 Opći prihodi i primici- višak</t>
  </si>
  <si>
    <t xml:space="preserve">OSTVARENJE/IZVRŠENJE 
2025. </t>
  </si>
  <si>
    <t>Sportska oprema</t>
  </si>
  <si>
    <t>Sufinanciranje cijene prijevoza</t>
  </si>
  <si>
    <t>EU Projekt: Inkluzija - korak bliže društvu bez prepreka faza V.</t>
  </si>
  <si>
    <t xml:space="preserve">Plaće za redovan rad ŽP </t>
  </si>
  <si>
    <t xml:space="preserve">Doprinosi na plaće OZO-ŽP </t>
  </si>
  <si>
    <t>IZVRŠENJE FINANCIJSKOG PLANA PRORAČUNSKOG KORISNIKA DRŽAVNOG PRORAČUNA
ZA RAZDOBLJE OD 01.01. DO 30.06.2026. GODINU</t>
  </si>
  <si>
    <t>IZVORNI PLAN ILI REBALANS 2026.</t>
  </si>
  <si>
    <t xml:space="preserve">OSTVARENJE/IZVRŠENJE 
2026. </t>
  </si>
  <si>
    <t>Izvorni plan 2026.</t>
  </si>
  <si>
    <t xml:space="preserve">Izvršenje 2026.                </t>
  </si>
  <si>
    <t>Plaće za redovan rad PREDF.</t>
  </si>
  <si>
    <t>Plaće za redovan rad ŽP  2026</t>
  </si>
  <si>
    <t>Doprinosi na plaće OZO- 2026</t>
  </si>
  <si>
    <t>Ostali rashodi za zaposlene 2026</t>
  </si>
  <si>
    <t>Naaknada za prijevoz 2026</t>
  </si>
  <si>
    <t>50 Pomoći iz državnog proračuna</t>
  </si>
  <si>
    <t>52 Ostale pomoći</t>
  </si>
  <si>
    <t>56 Fondovi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</si>
</sst>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4"/>
      <name val="Times New Roman"/>
      <family val="1"/>
    </font>
    <font>
      <b/>
      <i/>
      <sz val="16"/>
      <name val="Times New Roman"/>
      <family val="1"/>
    </font>
    <font>
      <b/>
      <i/>
      <sz val="11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4"/>
      <color theme="1"/>
      <name val="Times New Roman"/>
      <family val="1"/>
    </font>
    <font>
      <sz val="10"/>
      <name val="Arial"/>
      <family val="2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25" fillId="4" borderId="7" applyNumberFormat="0" applyFont="0" applyAlignment="0" applyProtection="0"/>
    <xf numFmtId="0" fontId="7" fillId="0" borderId="0"/>
    <xf numFmtId="0" fontId="7" fillId="0" borderId="0"/>
    <xf numFmtId="0" fontId="37" fillId="0" borderId="0"/>
    <xf numFmtId="0" fontId="25" fillId="0" borderId="0"/>
  </cellStyleXfs>
  <cellXfs count="34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7" fillId="3" borderId="2" xfId="0" applyNumberFormat="1" applyFont="1" applyFill="1" applyBorder="1" applyAlignment="1" applyProtection="1">
      <alignment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/>
    <xf numFmtId="0" fontId="16" fillId="0" borderId="3" xfId="0" applyFont="1" applyBorder="1" applyAlignment="1">
      <alignment wrapText="1"/>
    </xf>
    <xf numFmtId="0" fontId="17" fillId="0" borderId="3" xfId="0" applyFont="1" applyBorder="1"/>
    <xf numFmtId="0" fontId="17" fillId="0" borderId="3" xfId="0" applyFont="1" applyBorder="1" applyAlignment="1">
      <alignment wrapText="1"/>
    </xf>
    <xf numFmtId="0" fontId="18" fillId="2" borderId="3" xfId="0" quotePrefix="1" applyFont="1" applyFill="1" applyBorder="1" applyAlignment="1">
      <alignment horizontal="left" vertical="center"/>
    </xf>
    <xf numFmtId="0" fontId="18" fillId="2" borderId="3" xfId="0" quotePrefix="1" applyFont="1" applyFill="1" applyBorder="1" applyAlignment="1">
      <alignment horizontal="left" vertical="center" wrapText="1"/>
    </xf>
    <xf numFmtId="0" fontId="19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 wrapText="1"/>
    </xf>
    <xf numFmtId="0" fontId="19" fillId="2" borderId="3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20" fillId="2" borderId="3" xfId="0" applyNumberFormat="1" applyFont="1" applyFill="1" applyBorder="1" applyAlignment="1"/>
    <xf numFmtId="4" fontId="21" fillId="2" borderId="3" xfId="0" applyNumberFormat="1" applyFont="1" applyFill="1" applyBorder="1" applyAlignment="1">
      <alignment horizontal="right"/>
    </xf>
    <xf numFmtId="4" fontId="22" fillId="0" borderId="3" xfId="0" applyNumberFormat="1" applyFont="1" applyBorder="1"/>
    <xf numFmtId="0" fontId="23" fillId="2" borderId="3" xfId="0" quotePrefix="1" applyFont="1" applyFill="1" applyBorder="1" applyAlignment="1">
      <alignment horizontal="left" vertical="center"/>
    </xf>
    <xf numFmtId="0" fontId="23" fillId="2" borderId="3" xfId="0" applyNumberFormat="1" applyFont="1" applyFill="1" applyBorder="1" applyAlignment="1" applyProtection="1">
      <alignment horizontal="left" vertical="center" wrapText="1"/>
    </xf>
    <xf numFmtId="4" fontId="24" fillId="2" borderId="3" xfId="0" applyNumberFormat="1" applyFont="1" applyFill="1" applyBorder="1" applyAlignment="1" applyProtection="1">
      <alignment vertical="center" wrapText="1"/>
    </xf>
    <xf numFmtId="3" fontId="27" fillId="0" borderId="0" xfId="3" applyNumberFormat="1" applyFont="1" applyAlignment="1">
      <alignment horizontal="center" vertical="center"/>
    </xf>
    <xf numFmtId="4" fontId="27" fillId="0" borderId="0" xfId="3" applyNumberFormat="1" applyFont="1" applyAlignment="1">
      <alignment horizontal="center" vertical="center"/>
    </xf>
    <xf numFmtId="0" fontId="28" fillId="0" borderId="3" xfId="3" applyNumberFormat="1" applyFont="1" applyBorder="1" applyAlignment="1">
      <alignment vertical="center" wrapText="1"/>
    </xf>
    <xf numFmtId="0" fontId="28" fillId="0" borderId="3" xfId="3" applyNumberFormat="1" applyFont="1" applyBorder="1" applyAlignment="1">
      <alignment vertical="center"/>
    </xf>
    <xf numFmtId="3" fontId="28" fillId="0" borderId="3" xfId="3" applyNumberFormat="1" applyFont="1" applyBorder="1" applyAlignment="1">
      <alignment horizontal="center" vertical="center" wrapText="1"/>
    </xf>
    <xf numFmtId="4" fontId="28" fillId="0" borderId="3" xfId="3" quotePrefix="1" applyNumberFormat="1" applyFont="1" applyBorder="1" applyAlignment="1">
      <alignment horizontal="center" vertical="center" wrapText="1"/>
    </xf>
    <xf numFmtId="0" fontId="29" fillId="0" borderId="3" xfId="3" applyNumberFormat="1" applyFont="1" applyBorder="1" applyAlignment="1">
      <alignment horizontal="center" vertical="center" wrapText="1"/>
    </xf>
    <xf numFmtId="0" fontId="29" fillId="0" borderId="3" xfId="3" applyNumberFormat="1" applyFont="1" applyBorder="1" applyAlignment="1">
      <alignment horizontal="center" vertical="center"/>
    </xf>
    <xf numFmtId="3" fontId="29" fillId="0" borderId="3" xfId="3" applyNumberFormat="1" applyFont="1" applyBorder="1" applyAlignment="1">
      <alignment horizontal="center" vertical="center" wrapText="1"/>
    </xf>
    <xf numFmtId="49" fontId="29" fillId="0" borderId="3" xfId="3" applyNumberFormat="1" applyFont="1" applyBorder="1" applyAlignment="1">
      <alignment horizontal="center" vertical="center" wrapText="1"/>
    </xf>
    <xf numFmtId="0" fontId="30" fillId="0" borderId="3" xfId="3" quotePrefix="1" applyNumberFormat="1" applyFont="1" applyBorder="1" applyAlignment="1">
      <alignment horizontal="left"/>
    </xf>
    <xf numFmtId="0" fontId="30" fillId="0" borderId="3" xfId="3" applyNumberFormat="1" applyFont="1" applyBorder="1" applyAlignment="1">
      <alignment vertical="center"/>
    </xf>
    <xf numFmtId="4" fontId="30" fillId="0" borderId="3" xfId="3" quotePrefix="1" applyNumberFormat="1" applyFont="1" applyBorder="1" applyAlignment="1">
      <alignment vertical="center"/>
    </xf>
    <xf numFmtId="0" fontId="31" fillId="0" borderId="3" xfId="0" applyFont="1" applyBorder="1" applyAlignment="1">
      <alignment horizontal="left"/>
    </xf>
    <xf numFmtId="0" fontId="31" fillId="0" borderId="3" xfId="0" applyFont="1" applyBorder="1"/>
    <xf numFmtId="4" fontId="31" fillId="0" borderId="3" xfId="0" applyNumberFormat="1" applyFont="1" applyBorder="1"/>
    <xf numFmtId="4" fontId="31" fillId="0" borderId="3" xfId="0" applyNumberFormat="1" applyFont="1" applyBorder="1" applyAlignment="1">
      <alignment horizontal="center"/>
    </xf>
    <xf numFmtId="0" fontId="32" fillId="0" borderId="3" xfId="0" applyFont="1" applyBorder="1" applyAlignment="1">
      <alignment horizontal="left"/>
    </xf>
    <xf numFmtId="4" fontId="32" fillId="0" borderId="3" xfId="0" applyNumberFormat="1" applyFont="1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4" fontId="0" fillId="0" borderId="0" xfId="0" applyNumberFormat="1" applyBorder="1"/>
    <xf numFmtId="4" fontId="0" fillId="0" borderId="0" xfId="0" applyNumberFormat="1"/>
    <xf numFmtId="4" fontId="34" fillId="0" borderId="0" xfId="0" applyNumberFormat="1" applyFont="1"/>
    <xf numFmtId="0" fontId="16" fillId="0" borderId="0" xfId="0" applyFont="1" applyAlignment="1">
      <alignment horizontal="left"/>
    </xf>
    <xf numFmtId="0" fontId="34" fillId="0" borderId="0" xfId="0" applyFont="1"/>
    <xf numFmtId="0" fontId="35" fillId="0" borderId="3" xfId="3" applyNumberFormat="1" applyFont="1" applyBorder="1" applyAlignment="1">
      <alignment vertical="center" wrapText="1"/>
    </xf>
    <xf numFmtId="0" fontId="31" fillId="0" borderId="3" xfId="0" applyFont="1" applyBorder="1" applyAlignment="1">
      <alignment wrapText="1"/>
    </xf>
    <xf numFmtId="0" fontId="32" fillId="0" borderId="3" xfId="0" applyFont="1" applyBorder="1"/>
    <xf numFmtId="0" fontId="32" fillId="0" borderId="0" xfId="0" applyFont="1" applyBorder="1" applyAlignment="1">
      <alignment horizontal="left"/>
    </xf>
    <xf numFmtId="0" fontId="32" fillId="0" borderId="0" xfId="0" applyFont="1" applyBorder="1"/>
    <xf numFmtId="4" fontId="32" fillId="0" borderId="0" xfId="0" applyNumberFormat="1" applyFont="1" applyBorder="1"/>
    <xf numFmtId="0" fontId="30" fillId="0" borderId="3" xfId="3" applyNumberFormat="1" applyFont="1" applyBorder="1" applyAlignment="1">
      <alignment horizontal="left" vertical="center" wrapText="1"/>
    </xf>
    <xf numFmtId="4" fontId="30" fillId="0" borderId="3" xfId="3" applyNumberFormat="1" applyFont="1" applyBorder="1" applyAlignment="1">
      <alignment horizontal="right" vertical="center" wrapText="1"/>
    </xf>
    <xf numFmtId="0" fontId="30" fillId="0" borderId="3" xfId="4" applyFont="1" applyBorder="1" applyAlignment="1">
      <alignment horizontal="center" vertical="center"/>
    </xf>
    <xf numFmtId="0" fontId="30" fillId="0" borderId="3" xfId="4" applyFont="1" applyBorder="1" applyAlignment="1">
      <alignment horizontal="left" vertical="center" wrapText="1"/>
    </xf>
    <xf numFmtId="4" fontId="30" fillId="0" borderId="0" xfId="3" applyNumberFormat="1" applyFont="1" applyBorder="1" applyAlignment="1">
      <alignment horizontal="right" vertical="center" wrapText="1"/>
    </xf>
    <xf numFmtId="0" fontId="34" fillId="0" borderId="0" xfId="0" applyFont="1" applyAlignment="1">
      <alignment horizontal="left"/>
    </xf>
    <xf numFmtId="0" fontId="29" fillId="0" borderId="3" xfId="3" applyNumberFormat="1" applyFont="1" applyBorder="1" applyAlignment="1">
      <alignment vertical="center" wrapText="1"/>
    </xf>
    <xf numFmtId="4" fontId="31" fillId="0" borderId="3" xfId="0" applyNumberFormat="1" applyFont="1" applyBorder="1" applyAlignment="1">
      <alignment horizontal="right"/>
    </xf>
    <xf numFmtId="4" fontId="31" fillId="2" borderId="3" xfId="0" applyNumberFormat="1" applyFont="1" applyFill="1" applyBorder="1"/>
    <xf numFmtId="0" fontId="31" fillId="0" borderId="0" xfId="0" applyFont="1" applyFill="1" applyBorder="1" applyAlignment="1">
      <alignment horizontal="left"/>
    </xf>
    <xf numFmtId="0" fontId="31" fillId="0" borderId="0" xfId="0" applyFont="1" applyBorder="1"/>
    <xf numFmtId="4" fontId="31" fillId="0" borderId="0" xfId="0" applyNumberFormat="1" applyFont="1" applyBorder="1"/>
    <xf numFmtId="4" fontId="31" fillId="2" borderId="3" xfId="0" applyNumberFormat="1" applyFont="1" applyFill="1" applyBorder="1" applyAlignment="1">
      <alignment horizontal="right"/>
    </xf>
    <xf numFmtId="0" fontId="31" fillId="0" borderId="0" xfId="0" applyFont="1" applyBorder="1" applyAlignment="1">
      <alignment horizontal="left"/>
    </xf>
    <xf numFmtId="0" fontId="31" fillId="0" borderId="0" xfId="0" applyFont="1" applyFill="1" applyBorder="1"/>
    <xf numFmtId="0" fontId="34" fillId="0" borderId="0" xfId="0" applyFont="1" applyBorder="1"/>
    <xf numFmtId="0" fontId="37" fillId="0" borderId="0" xfId="5"/>
    <xf numFmtId="4" fontId="30" fillId="0" borderId="3" xfId="3" applyNumberFormat="1" applyFont="1" applyBorder="1" applyAlignment="1">
      <alignment horizontal="center" vertical="center" wrapText="1"/>
    </xf>
    <xf numFmtId="0" fontId="5" fillId="3" borderId="17" xfId="0" applyNumberFormat="1" applyFont="1" applyFill="1" applyBorder="1" applyAlignment="1" applyProtection="1">
      <alignment horizontal="center" vertical="center" wrapText="1"/>
    </xf>
    <xf numFmtId="0" fontId="14" fillId="3" borderId="17" xfId="0" applyNumberFormat="1" applyFont="1" applyFill="1" applyBorder="1" applyAlignment="1" applyProtection="1">
      <alignment horizontal="center" vertical="center" wrapText="1"/>
    </xf>
    <xf numFmtId="0" fontId="23" fillId="2" borderId="18" xfId="0" applyNumberFormat="1" applyFont="1" applyFill="1" applyBorder="1" applyAlignment="1" applyProtection="1">
      <alignment horizontal="left" vertical="center" wrapText="1"/>
    </xf>
    <xf numFmtId="4" fontId="0" fillId="0" borderId="17" xfId="0" applyNumberFormat="1" applyBorder="1"/>
    <xf numFmtId="0" fontId="24" fillId="2" borderId="18" xfId="0" quotePrefix="1" applyFont="1" applyFill="1" applyBorder="1" applyAlignment="1">
      <alignment horizontal="left" vertical="center"/>
    </xf>
    <xf numFmtId="0" fontId="22" fillId="0" borderId="3" xfId="0" applyFont="1" applyBorder="1"/>
    <xf numFmtId="0" fontId="38" fillId="0" borderId="0" xfId="0" applyFont="1"/>
    <xf numFmtId="0" fontId="23" fillId="2" borderId="18" xfId="0" applyNumberFormat="1" applyFont="1" applyFill="1" applyBorder="1" applyAlignment="1" applyProtection="1">
      <alignment horizontal="right" vertical="center" wrapText="1"/>
    </xf>
    <xf numFmtId="0" fontId="23" fillId="2" borderId="3" xfId="0" applyNumberFormat="1" applyFont="1" applyFill="1" applyBorder="1" applyAlignment="1" applyProtection="1">
      <alignment horizontal="right" vertical="center" wrapText="1"/>
    </xf>
    <xf numFmtId="0" fontId="19" fillId="2" borderId="3" xfId="0" applyNumberFormat="1" applyFont="1" applyFill="1" applyBorder="1" applyAlignment="1" applyProtection="1">
      <alignment horizontal="right" vertical="center" wrapText="1"/>
    </xf>
    <xf numFmtId="0" fontId="24" fillId="2" borderId="3" xfId="0" applyNumberFormat="1" applyFont="1" applyFill="1" applyBorder="1" applyAlignment="1" applyProtection="1">
      <alignment horizontal="right" vertical="center" wrapText="1"/>
    </xf>
    <xf numFmtId="0" fontId="18" fillId="2" borderId="3" xfId="0" applyNumberFormat="1" applyFont="1" applyFill="1" applyBorder="1" applyAlignment="1" applyProtection="1">
      <alignment horizontal="right" vertical="center" wrapText="1"/>
    </xf>
    <xf numFmtId="0" fontId="24" fillId="2" borderId="18" xfId="0" quotePrefix="1" applyFont="1" applyFill="1" applyBorder="1" applyAlignment="1">
      <alignment horizontal="right" vertical="center"/>
    </xf>
    <xf numFmtId="0" fontId="24" fillId="2" borderId="3" xfId="0" quotePrefix="1" applyFont="1" applyFill="1" applyBorder="1" applyAlignment="1">
      <alignment horizontal="right" vertical="center"/>
    </xf>
    <xf numFmtId="0" fontId="23" fillId="2" borderId="3" xfId="0" quotePrefix="1" applyFont="1" applyFill="1" applyBorder="1" applyAlignment="1">
      <alignment horizontal="right" vertical="center"/>
    </xf>
    <xf numFmtId="0" fontId="18" fillId="2" borderId="3" xfId="0" quotePrefix="1" applyFont="1" applyFill="1" applyBorder="1" applyAlignment="1">
      <alignment horizontal="right" vertical="center"/>
    </xf>
    <xf numFmtId="0" fontId="19" fillId="2" borderId="3" xfId="0" quotePrefix="1" applyFont="1" applyFill="1" applyBorder="1" applyAlignment="1">
      <alignment horizontal="right" vertical="center"/>
    </xf>
    <xf numFmtId="4" fontId="20" fillId="2" borderId="3" xfId="0" applyNumberFormat="1" applyFont="1" applyFill="1" applyBorder="1" applyAlignment="1">
      <alignment horizontal="right"/>
    </xf>
    <xf numFmtId="4" fontId="39" fillId="0" borderId="3" xfId="0" applyNumberFormat="1" applyFont="1" applyBorder="1"/>
    <xf numFmtId="0" fontId="23" fillId="2" borderId="18" xfId="0" applyFont="1" applyFill="1" applyBorder="1" applyAlignment="1">
      <alignment horizontal="right" vertical="center"/>
    </xf>
    <xf numFmtId="0" fontId="23" fillId="2" borderId="3" xfId="0" applyNumberFormat="1" applyFont="1" applyFill="1" applyBorder="1" applyAlignment="1" applyProtection="1">
      <alignment horizontal="right" vertical="center"/>
    </xf>
    <xf numFmtId="0" fontId="19" fillId="2" borderId="3" xfId="0" applyNumberFormat="1" applyFont="1" applyFill="1" applyBorder="1" applyAlignment="1" applyProtection="1">
      <alignment horizontal="right" vertical="center"/>
    </xf>
    <xf numFmtId="0" fontId="23" fillId="2" borderId="3" xfId="0" applyNumberFormat="1" applyFont="1" applyFill="1" applyBorder="1" applyAlignment="1" applyProtection="1">
      <alignment vertical="center" wrapText="1"/>
    </xf>
    <xf numFmtId="0" fontId="24" fillId="2" borderId="18" xfId="0" applyNumberFormat="1" applyFont="1" applyFill="1" applyBorder="1" applyAlignment="1" applyProtection="1">
      <alignment horizontal="right" vertical="center" wrapText="1"/>
    </xf>
    <xf numFmtId="0" fontId="18" fillId="2" borderId="3" xfId="0" applyNumberFormat="1" applyFont="1" applyFill="1" applyBorder="1" applyAlignment="1" applyProtection="1">
      <alignment vertical="center" wrapText="1"/>
    </xf>
    <xf numFmtId="0" fontId="24" fillId="2" borderId="20" xfId="0" applyNumberFormat="1" applyFont="1" applyFill="1" applyBorder="1" applyAlignment="1" applyProtection="1">
      <alignment horizontal="right" vertical="center" wrapText="1"/>
    </xf>
    <xf numFmtId="0" fontId="24" fillId="2" borderId="21" xfId="0" applyNumberFormat="1" applyFont="1" applyFill="1" applyBorder="1" applyAlignment="1" applyProtection="1">
      <alignment horizontal="right" vertical="center" wrapText="1"/>
    </xf>
    <xf numFmtId="0" fontId="18" fillId="2" borderId="21" xfId="0" quotePrefix="1" applyFont="1" applyFill="1" applyBorder="1" applyAlignment="1">
      <alignment horizontal="right" vertical="center"/>
    </xf>
    <xf numFmtId="0" fontId="18" fillId="2" borderId="21" xfId="0" quotePrefix="1" applyFont="1" applyFill="1" applyBorder="1" applyAlignment="1">
      <alignment horizontal="left" vertical="center"/>
    </xf>
    <xf numFmtId="4" fontId="21" fillId="2" borderId="21" xfId="0" applyNumberFormat="1" applyFont="1" applyFill="1" applyBorder="1" applyAlignment="1">
      <alignment horizontal="right"/>
    </xf>
    <xf numFmtId="4" fontId="22" fillId="0" borderId="21" xfId="0" applyNumberFormat="1" applyFont="1" applyBorder="1"/>
    <xf numFmtId="0" fontId="22" fillId="0" borderId="3" xfId="0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 vertical="top" wrapText="1"/>
    </xf>
    <xf numFmtId="0" fontId="16" fillId="0" borderId="3" xfId="0" applyFont="1" applyBorder="1" applyAlignment="1">
      <alignment horizontal="right" vertical="top" wrapText="1"/>
    </xf>
    <xf numFmtId="0" fontId="39" fillId="0" borderId="3" xfId="0" applyFont="1" applyBorder="1" applyAlignment="1">
      <alignment vertical="top" wrapText="1"/>
    </xf>
    <xf numFmtId="4" fontId="39" fillId="0" borderId="3" xfId="0" applyNumberFormat="1" applyFont="1" applyBorder="1" applyAlignment="1">
      <alignment vertical="top" wrapText="1"/>
    </xf>
    <xf numFmtId="0" fontId="17" fillId="0" borderId="3" xfId="0" applyFont="1" applyBorder="1" applyAlignment="1">
      <alignment horizontal="right" vertical="top" wrapText="1"/>
    </xf>
    <xf numFmtId="0" fontId="39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39" fillId="0" borderId="3" xfId="0" applyFont="1" applyBorder="1"/>
    <xf numFmtId="0" fontId="22" fillId="0" borderId="0" xfId="0" applyFont="1"/>
    <xf numFmtId="0" fontId="17" fillId="0" borderId="0" xfId="0" applyFont="1"/>
    <xf numFmtId="4" fontId="22" fillId="0" borderId="0" xfId="0" applyNumberFormat="1" applyFont="1"/>
    <xf numFmtId="0" fontId="17" fillId="0" borderId="3" xfId="0" applyFont="1" applyBorder="1" applyAlignment="1">
      <alignment vertical="top" wrapText="1"/>
    </xf>
    <xf numFmtId="0" fontId="39" fillId="0" borderId="3" xfId="0" applyFont="1" applyBorder="1" applyAlignment="1">
      <alignment wrapText="1"/>
    </xf>
    <xf numFmtId="4" fontId="22" fillId="0" borderId="3" xfId="0" applyNumberFormat="1" applyFont="1" applyBorder="1" applyAlignment="1">
      <alignment vertical="top" wrapText="1"/>
    </xf>
    <xf numFmtId="0" fontId="23" fillId="2" borderId="3" xfId="0" quotePrefix="1" applyFont="1" applyFill="1" applyBorder="1" applyAlignment="1">
      <alignment horizontal="left" vertical="center" wrapText="1"/>
    </xf>
    <xf numFmtId="0" fontId="22" fillId="3" borderId="3" xfId="0" applyFont="1" applyFill="1" applyBorder="1"/>
    <xf numFmtId="0" fontId="17" fillId="3" borderId="3" xfId="0" applyFont="1" applyFill="1" applyBorder="1"/>
    <xf numFmtId="4" fontId="22" fillId="3" borderId="3" xfId="0" applyNumberFormat="1" applyFont="1" applyFill="1" applyBorder="1"/>
    <xf numFmtId="4" fontId="0" fillId="3" borderId="3" xfId="0" applyNumberFormat="1" applyFill="1" applyBorder="1"/>
    <xf numFmtId="0" fontId="18" fillId="2" borderId="3" xfId="0" quotePrefix="1" applyFont="1" applyFill="1" applyBorder="1" applyAlignment="1">
      <alignment horizontal="left" vertical="center" wrapText="1" indent="1"/>
    </xf>
    <xf numFmtId="0" fontId="18" fillId="2" borderId="3" xfId="0" applyFont="1" applyFill="1" applyBorder="1" applyAlignment="1">
      <alignment horizontal="left" vertical="center" indent="1"/>
    </xf>
    <xf numFmtId="0" fontId="18" fillId="2" borderId="3" xfId="0" applyNumberFormat="1" applyFont="1" applyFill="1" applyBorder="1" applyAlignment="1" applyProtection="1">
      <alignment horizontal="left" vertical="center" wrapText="1" indent="1"/>
    </xf>
    <xf numFmtId="4" fontId="22" fillId="2" borderId="3" xfId="0" applyNumberFormat="1" applyFont="1" applyFill="1" applyBorder="1"/>
    <xf numFmtId="4" fontId="39" fillId="2" borderId="3" xfId="0" applyNumberFormat="1" applyFont="1" applyFill="1" applyBorder="1"/>
    <xf numFmtId="0" fontId="23" fillId="2" borderId="3" xfId="0" applyNumberFormat="1" applyFont="1" applyFill="1" applyBorder="1" applyAlignment="1" applyProtection="1">
      <alignment horizontal="left" vertical="center" wrapText="1" indent="1"/>
    </xf>
    <xf numFmtId="0" fontId="23" fillId="3" borderId="3" xfId="0" applyNumberFormat="1" applyFont="1" applyFill="1" applyBorder="1" applyAlignment="1" applyProtection="1">
      <alignment horizontal="left" vertical="center" wrapText="1"/>
    </xf>
    <xf numFmtId="4" fontId="21" fillId="3" borderId="3" xfId="0" applyNumberFormat="1" applyFont="1" applyFill="1" applyBorder="1" applyAlignment="1">
      <alignment horizontal="right"/>
    </xf>
    <xf numFmtId="4" fontId="39" fillId="3" borderId="3" xfId="0" applyNumberFormat="1" applyFont="1" applyFill="1" applyBorder="1"/>
    <xf numFmtId="4" fontId="23" fillId="3" borderId="3" xfId="0" applyNumberFormat="1" applyFont="1" applyFill="1" applyBorder="1" applyAlignment="1" applyProtection="1">
      <alignment vertical="center" wrapText="1"/>
    </xf>
    <xf numFmtId="4" fontId="23" fillId="2" borderId="3" xfId="0" applyNumberFormat="1" applyFont="1" applyFill="1" applyBorder="1" applyAlignment="1">
      <alignment horizontal="right"/>
    </xf>
    <xf numFmtId="4" fontId="24" fillId="2" borderId="3" xfId="0" applyNumberFormat="1" applyFont="1" applyFill="1" applyBorder="1" applyAlignment="1">
      <alignment horizontal="right"/>
    </xf>
    <xf numFmtId="0" fontId="23" fillId="3" borderId="18" xfId="0" applyNumberFormat="1" applyFont="1" applyFill="1" applyBorder="1" applyAlignment="1" applyProtection="1">
      <alignment horizontal="left" vertical="center" wrapText="1"/>
    </xf>
    <xf numFmtId="0" fontId="19" fillId="3" borderId="3" xfId="0" applyNumberFormat="1" applyFont="1" applyFill="1" applyBorder="1" applyAlignment="1" applyProtection="1">
      <alignment horizontal="left" vertical="center" wrapText="1"/>
    </xf>
    <xf numFmtId="0" fontId="24" fillId="3" borderId="18" xfId="0" quotePrefix="1" applyFont="1" applyFill="1" applyBorder="1" applyAlignment="1">
      <alignment horizontal="left" vertical="center"/>
    </xf>
    <xf numFmtId="0" fontId="16" fillId="3" borderId="3" xfId="0" applyFont="1" applyFill="1" applyBorder="1"/>
    <xf numFmtId="0" fontId="18" fillId="3" borderId="3" xfId="0" quotePrefix="1" applyFont="1" applyFill="1" applyBorder="1" applyAlignment="1">
      <alignment horizontal="left" vertical="center"/>
    </xf>
    <xf numFmtId="0" fontId="16" fillId="3" borderId="3" xfId="0" applyFont="1" applyFill="1" applyBorder="1" applyAlignment="1">
      <alignment wrapText="1"/>
    </xf>
    <xf numFmtId="4" fontId="20" fillId="3" borderId="3" xfId="0" applyNumberFormat="1" applyFont="1" applyFill="1" applyBorder="1" applyAlignment="1">
      <alignment horizontal="right"/>
    </xf>
    <xf numFmtId="0" fontId="31" fillId="2" borderId="3" xfId="0" applyFont="1" applyFill="1" applyBorder="1"/>
    <xf numFmtId="0" fontId="30" fillId="2" borderId="3" xfId="3" applyNumberFormat="1" applyFont="1" applyFill="1" applyBorder="1" applyAlignment="1">
      <alignment horizontal="left" vertical="center" wrapText="1"/>
    </xf>
    <xf numFmtId="4" fontId="30" fillId="2" borderId="3" xfId="3" applyNumberFormat="1" applyFont="1" applyFill="1" applyBorder="1" applyAlignment="1">
      <alignment horizontal="right" vertical="center" wrapText="1"/>
    </xf>
    <xf numFmtId="0" fontId="31" fillId="2" borderId="3" xfId="0" applyFont="1" applyFill="1" applyBorder="1" applyAlignment="1">
      <alignment horizontal="left"/>
    </xf>
    <xf numFmtId="0" fontId="35" fillId="0" borderId="3" xfId="3" applyNumberFormat="1" applyFont="1" applyBorder="1" applyAlignment="1">
      <alignment horizontal="center" vertical="center"/>
    </xf>
    <xf numFmtId="4" fontId="22" fillId="3" borderId="3" xfId="0" applyNumberFormat="1" applyFont="1" applyFill="1" applyBorder="1" applyAlignment="1">
      <alignment horizontal="right"/>
    </xf>
    <xf numFmtId="4" fontId="22" fillId="2" borderId="3" xfId="0" applyNumberFormat="1" applyFont="1" applyFill="1" applyBorder="1" applyAlignment="1">
      <alignment horizontal="right"/>
    </xf>
    <xf numFmtId="4" fontId="20" fillId="3" borderId="3" xfId="0" applyNumberFormat="1" applyFont="1" applyFill="1" applyBorder="1" applyAlignment="1"/>
    <xf numFmtId="4" fontId="20" fillId="2" borderId="17" xfId="0" applyNumberFormat="1" applyFont="1" applyFill="1" applyBorder="1" applyAlignment="1">
      <alignment horizontal="right"/>
    </xf>
    <xf numFmtId="4" fontId="20" fillId="3" borderId="17" xfId="0" applyNumberFormat="1" applyFont="1" applyFill="1" applyBorder="1" applyAlignment="1">
      <alignment horizontal="right"/>
    </xf>
    <xf numFmtId="0" fontId="39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23" fillId="2" borderId="20" xfId="0" quotePrefix="1" applyFont="1" applyFill="1" applyBorder="1" applyAlignment="1">
      <alignment horizontal="left" vertical="center"/>
    </xf>
    <xf numFmtId="0" fontId="17" fillId="0" borderId="21" xfId="0" applyFont="1" applyBorder="1"/>
    <xf numFmtId="0" fontId="17" fillId="0" borderId="21" xfId="0" applyFont="1" applyBorder="1" applyAlignment="1">
      <alignment wrapText="1"/>
    </xf>
    <xf numFmtId="4" fontId="24" fillId="2" borderId="21" xfId="0" applyNumberFormat="1" applyFont="1" applyFill="1" applyBorder="1" applyAlignment="1" applyProtection="1">
      <alignment vertical="center" wrapText="1"/>
    </xf>
    <xf numFmtId="4" fontId="20" fillId="2" borderId="21" xfId="0" applyNumberFormat="1" applyFont="1" applyFill="1" applyBorder="1" applyAlignment="1"/>
    <xf numFmtId="4" fontId="20" fillId="2" borderId="22" xfId="0" applyNumberFormat="1" applyFont="1" applyFill="1" applyBorder="1" applyAlignment="1">
      <alignment horizontal="right"/>
    </xf>
    <xf numFmtId="4" fontId="24" fillId="2" borderId="3" xfId="0" applyNumberFormat="1" applyFont="1" applyFill="1" applyBorder="1"/>
    <xf numFmtId="4" fontId="17" fillId="0" borderId="3" xfId="0" applyNumberFormat="1" applyFont="1" applyBorder="1"/>
    <xf numFmtId="3" fontId="26" fillId="3" borderId="7" xfId="2" applyNumberFormat="1" applyFont="1" applyFill="1" applyAlignment="1">
      <alignment horizontal="center" vertical="center"/>
    </xf>
    <xf numFmtId="3" fontId="26" fillId="3" borderId="7" xfId="2" applyNumberFormat="1" applyFont="1" applyFill="1" applyAlignment="1">
      <alignment horizontal="left" vertical="center"/>
    </xf>
    <xf numFmtId="4" fontId="26" fillId="3" borderId="7" xfId="2" applyNumberFormat="1" applyFont="1" applyFill="1" applyAlignment="1">
      <alignment horizontal="left" vertical="center"/>
    </xf>
    <xf numFmtId="49" fontId="26" fillId="5" borderId="0" xfId="3" applyNumberFormat="1" applyFont="1" applyFill="1" applyAlignment="1">
      <alignment horizontal="center" vertical="center"/>
    </xf>
    <xf numFmtId="3" fontId="26" fillId="5" borderId="0" xfId="3" applyNumberFormat="1" applyFont="1" applyFill="1" applyAlignment="1">
      <alignment horizontal="center" vertical="center"/>
    </xf>
    <xf numFmtId="4" fontId="26" fillId="5" borderId="23" xfId="2" applyNumberFormat="1" applyFont="1" applyFill="1" applyBorder="1" applyAlignment="1">
      <alignment horizontal="left" vertical="center"/>
    </xf>
    <xf numFmtId="0" fontId="33" fillId="3" borderId="7" xfId="2" applyFont="1" applyFill="1" applyAlignment="1">
      <alignment horizontal="left"/>
    </xf>
    <xf numFmtId="0" fontId="33" fillId="3" borderId="7" xfId="2" applyFont="1" applyFill="1"/>
    <xf numFmtId="4" fontId="34" fillId="3" borderId="7" xfId="2" applyNumberFormat="1" applyFont="1" applyFill="1"/>
    <xf numFmtId="0" fontId="36" fillId="5" borderId="0" xfId="0" applyFont="1" applyFill="1" applyBorder="1" applyAlignment="1">
      <alignment horizontal="left"/>
    </xf>
    <xf numFmtId="4" fontId="36" fillId="5" borderId="0" xfId="0" applyNumberFormat="1" applyFont="1" applyFill="1" applyBorder="1"/>
    <xf numFmtId="0" fontId="33" fillId="3" borderId="3" xfId="2" applyFont="1" applyFill="1" applyBorder="1" applyAlignment="1">
      <alignment horizontal="left"/>
    </xf>
    <xf numFmtId="0" fontId="33" fillId="3" borderId="3" xfId="2" applyFont="1" applyFill="1" applyBorder="1"/>
    <xf numFmtId="4" fontId="34" fillId="3" borderId="3" xfId="0" applyNumberFormat="1" applyFont="1" applyFill="1" applyBorder="1"/>
    <xf numFmtId="0" fontId="32" fillId="3" borderId="3" xfId="0" applyFont="1" applyFill="1" applyBorder="1" applyAlignment="1">
      <alignment horizontal="left"/>
    </xf>
    <xf numFmtId="0" fontId="34" fillId="3" borderId="3" xfId="0" applyFont="1" applyFill="1" applyBorder="1"/>
    <xf numFmtId="4" fontId="32" fillId="3" borderId="3" xfId="0" applyNumberFormat="1" applyFont="1" applyFill="1" applyBorder="1"/>
    <xf numFmtId="4" fontId="31" fillId="3" borderId="3" xfId="0" applyNumberFormat="1" applyFont="1" applyFill="1" applyBorder="1" applyAlignment="1">
      <alignment horizontal="right"/>
    </xf>
    <xf numFmtId="4" fontId="34" fillId="3" borderId="0" xfId="0" applyNumberFormat="1" applyFont="1" applyFill="1"/>
    <xf numFmtId="0" fontId="33" fillId="5" borderId="3" xfId="2" applyFont="1" applyFill="1" applyBorder="1" applyAlignment="1">
      <alignment horizontal="left"/>
    </xf>
    <xf numFmtId="0" fontId="33" fillId="5" borderId="3" xfId="2" applyFont="1" applyFill="1" applyBorder="1"/>
    <xf numFmtId="4" fontId="34" fillId="5" borderId="3" xfId="2" applyNumberFormat="1" applyFont="1" applyFill="1" applyBorder="1"/>
    <xf numFmtId="4" fontId="34" fillId="5" borderId="3" xfId="0" applyNumberFormat="1" applyFont="1" applyFill="1" applyBorder="1"/>
    <xf numFmtId="0" fontId="32" fillId="5" borderId="3" xfId="0" applyFont="1" applyFill="1" applyBorder="1" applyAlignment="1">
      <alignment horizontal="left"/>
    </xf>
    <xf numFmtId="0" fontId="31" fillId="5" borderId="3" xfId="0" applyFont="1" applyFill="1" applyBorder="1"/>
    <xf numFmtId="4" fontId="32" fillId="5" borderId="3" xfId="0" applyNumberFormat="1" applyFont="1" applyFill="1" applyBorder="1"/>
    <xf numFmtId="4" fontId="31" fillId="5" borderId="3" xfId="0" applyNumberFormat="1" applyFont="1" applyFill="1" applyBorder="1"/>
    <xf numFmtId="0" fontId="38" fillId="0" borderId="3" xfId="0" applyFont="1" applyBorder="1"/>
    <xf numFmtId="4" fontId="7" fillId="0" borderId="3" xfId="0" applyNumberFormat="1" applyFont="1" applyFill="1" applyBorder="1" applyAlignment="1" applyProtection="1">
      <alignment vertical="center"/>
    </xf>
    <xf numFmtId="4" fontId="5" fillId="0" borderId="3" xfId="0" applyNumberFormat="1" applyFont="1" applyFill="1" applyBorder="1" applyAlignment="1">
      <alignment horizontal="right"/>
    </xf>
    <xf numFmtId="4" fontId="7" fillId="3" borderId="3" xfId="0" applyNumberFormat="1" applyFont="1" applyFill="1" applyBorder="1" applyAlignment="1" applyProtection="1">
      <alignment vertical="center"/>
    </xf>
    <xf numFmtId="4" fontId="7" fillId="0" borderId="3" xfId="0" applyNumberFormat="1" applyFont="1" applyFill="1" applyBorder="1" applyAlignment="1" applyProtection="1">
      <alignment vertical="center" wrapText="1"/>
    </xf>
    <xf numFmtId="4" fontId="5" fillId="0" borderId="3" xfId="0" applyNumberFormat="1" applyFont="1" applyBorder="1" applyAlignment="1">
      <alignment horizontal="right"/>
    </xf>
    <xf numFmtId="4" fontId="8" fillId="0" borderId="3" xfId="0" applyNumberFormat="1" applyFont="1" applyFill="1" applyBorder="1" applyAlignment="1" applyProtection="1">
      <alignment horizontal="left" vertical="center" wrapText="1"/>
    </xf>
    <xf numFmtId="4" fontId="5" fillId="3" borderId="3" xfId="0" quotePrefix="1" applyNumberFormat="1" applyFont="1" applyFill="1" applyBorder="1" applyAlignment="1">
      <alignment horizontal="left" wrapText="1"/>
    </xf>
    <xf numFmtId="4" fontId="5" fillId="3" borderId="3" xfId="0" applyNumberFormat="1" applyFont="1" applyFill="1" applyBorder="1" applyAlignment="1" applyProtection="1">
      <alignment horizontal="center" vertical="center" wrapText="1"/>
    </xf>
    <xf numFmtId="4" fontId="5" fillId="3" borderId="3" xfId="0" applyNumberFormat="1" applyFont="1" applyFill="1" applyBorder="1" applyAlignment="1" applyProtection="1">
      <alignment horizontal="left" vertical="center" wrapText="1"/>
    </xf>
    <xf numFmtId="4" fontId="6" fillId="3" borderId="3" xfId="0" applyNumberFormat="1" applyFont="1" applyFill="1" applyBorder="1" applyAlignment="1" applyProtection="1">
      <alignment wrapText="1"/>
    </xf>
    <xf numFmtId="4" fontId="4" fillId="3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4" fontId="8" fillId="3" borderId="3" xfId="0" applyNumberFormat="1" applyFont="1" applyFill="1" applyBorder="1" applyAlignment="1" applyProtection="1">
      <alignment vertical="center" wrapText="1"/>
    </xf>
    <xf numFmtId="4" fontId="5" fillId="3" borderId="3" xfId="0" applyNumberFormat="1" applyFont="1" applyFill="1" applyBorder="1" applyAlignment="1">
      <alignment horizontal="right"/>
    </xf>
    <xf numFmtId="0" fontId="40" fillId="3" borderId="3" xfId="0" applyNumberFormat="1" applyFont="1" applyFill="1" applyBorder="1" applyAlignment="1" applyProtection="1">
      <alignment horizontal="center" vertical="center" wrapText="1"/>
    </xf>
    <xf numFmtId="0" fontId="41" fillId="2" borderId="3" xfId="0" applyNumberFormat="1" applyFont="1" applyFill="1" applyBorder="1" applyAlignment="1" applyProtection="1">
      <alignment horizontal="left" vertical="center" wrapText="1"/>
    </xf>
    <xf numFmtId="4" fontId="42" fillId="2" borderId="3" xfId="0" applyNumberFormat="1" applyFont="1" applyFill="1" applyBorder="1" applyAlignment="1">
      <alignment horizontal="right"/>
    </xf>
    <xf numFmtId="4" fontId="43" fillId="0" borderId="3" xfId="0" applyNumberFormat="1" applyFont="1" applyBorder="1"/>
    <xf numFmtId="0" fontId="44" fillId="2" borderId="19" xfId="5" applyFont="1" applyFill="1" applyBorder="1" applyAlignment="1">
      <alignment horizontal="center" vertical="center" wrapText="1"/>
    </xf>
    <xf numFmtId="49" fontId="41" fillId="0" borderId="19" xfId="6" applyNumberFormat="1" applyFont="1" applyBorder="1" applyAlignment="1">
      <alignment horizontal="left" vertical="center" wrapText="1"/>
    </xf>
    <xf numFmtId="49" fontId="41" fillId="2" borderId="19" xfId="5" applyNumberFormat="1" applyFont="1" applyFill="1" applyBorder="1" applyAlignment="1">
      <alignment horizontal="left" vertical="center" wrapText="1"/>
    </xf>
    <xf numFmtId="4" fontId="42" fillId="2" borderId="3" xfId="0" applyNumberFormat="1" applyFont="1" applyFill="1" applyBorder="1" applyAlignment="1" applyProtection="1">
      <alignment horizontal="right" wrapText="1"/>
    </xf>
    <xf numFmtId="0" fontId="45" fillId="2" borderId="3" xfId="0" applyNumberFormat="1" applyFont="1" applyFill="1" applyBorder="1" applyAlignment="1" applyProtection="1">
      <alignment horizontal="left" vertical="center" wrapText="1" indent="1"/>
    </xf>
    <xf numFmtId="0" fontId="46" fillId="2" borderId="3" xfId="0" applyNumberFormat="1" applyFont="1" applyFill="1" applyBorder="1" applyAlignment="1" applyProtection="1">
      <alignment horizontal="left" vertical="center" wrapText="1"/>
    </xf>
    <xf numFmtId="4" fontId="40" fillId="2" borderId="3" xfId="0" applyNumberFormat="1" applyFont="1" applyFill="1" applyBorder="1" applyAlignment="1">
      <alignment horizontal="right"/>
    </xf>
    <xf numFmtId="4" fontId="47" fillId="0" borderId="3" xfId="0" applyNumberFormat="1" applyFont="1" applyBorder="1"/>
    <xf numFmtId="0" fontId="0" fillId="2" borderId="0" xfId="0" applyFill="1"/>
    <xf numFmtId="4" fontId="32" fillId="2" borderId="3" xfId="0" applyNumberFormat="1" applyFont="1" applyFill="1" applyBorder="1"/>
    <xf numFmtId="4" fontId="32" fillId="2" borderId="3" xfId="0" applyNumberFormat="1" applyFont="1" applyFill="1" applyBorder="1" applyAlignment="1">
      <alignment horizontal="right"/>
    </xf>
    <xf numFmtId="4" fontId="30" fillId="0" borderId="3" xfId="0" applyNumberFormat="1" applyFont="1" applyBorder="1"/>
    <xf numFmtId="4" fontId="28" fillId="0" borderId="3" xfId="3" applyNumberFormat="1" applyFont="1" applyBorder="1" applyAlignment="1">
      <alignment horizontal="center" vertical="center" wrapText="1"/>
    </xf>
    <xf numFmtId="0" fontId="36" fillId="5" borderId="0" xfId="0" applyFont="1" applyFill="1" applyBorder="1" applyAlignment="1">
      <alignment horizontal="left" wrapText="1"/>
    </xf>
    <xf numFmtId="4" fontId="36" fillId="5" borderId="0" xfId="0" applyNumberFormat="1" applyFont="1" applyFill="1" applyBorder="1" applyAlignment="1">
      <alignment wrapText="1"/>
    </xf>
    <xf numFmtId="3" fontId="26" fillId="5" borderId="0" xfId="3" applyNumberFormat="1" applyFont="1" applyFill="1" applyAlignment="1">
      <alignment horizontal="center" wrapText="1"/>
    </xf>
    <xf numFmtId="0" fontId="23" fillId="2" borderId="18" xfId="0" quotePrefix="1" applyFont="1" applyFill="1" applyBorder="1" applyAlignment="1">
      <alignment horizontal="left" vertical="center"/>
    </xf>
    <xf numFmtId="0" fontId="23" fillId="2" borderId="24" xfId="0" quotePrefix="1" applyFont="1" applyFill="1" applyBorder="1" applyAlignment="1">
      <alignment horizontal="left" vertical="center"/>
    </xf>
    <xf numFmtId="0" fontId="17" fillId="0" borderId="8" xfId="0" applyFont="1" applyBorder="1"/>
    <xf numFmtId="0" fontId="18" fillId="2" borderId="8" xfId="0" quotePrefix="1" applyFont="1" applyFill="1" applyBorder="1" applyAlignment="1">
      <alignment horizontal="left" vertical="center"/>
    </xf>
    <xf numFmtId="0" fontId="17" fillId="0" borderId="8" xfId="0" applyFont="1" applyBorder="1" applyAlignment="1">
      <alignment wrapText="1"/>
    </xf>
    <xf numFmtId="4" fontId="24" fillId="2" borderId="8" xfId="0" applyNumberFormat="1" applyFont="1" applyFill="1" applyBorder="1" applyAlignment="1" applyProtection="1">
      <alignment vertical="center" wrapText="1"/>
    </xf>
    <xf numFmtId="4" fontId="20" fillId="2" borderId="8" xfId="0" applyNumberFormat="1" applyFont="1" applyFill="1" applyBorder="1" applyAlignment="1"/>
    <xf numFmtId="4" fontId="20" fillId="2" borderId="25" xfId="0" applyNumberFormat="1" applyFont="1" applyFill="1" applyBorder="1" applyAlignment="1">
      <alignment horizontal="right"/>
    </xf>
    <xf numFmtId="0" fontId="37" fillId="0" borderId="0" xfId="5" quotePrefix="1"/>
    <xf numFmtId="0" fontId="23" fillId="3" borderId="18" xfId="0" quotePrefix="1" applyFont="1" applyFill="1" applyBorder="1" applyAlignment="1">
      <alignment horizontal="left" vertical="center"/>
    </xf>
    <xf numFmtId="4" fontId="24" fillId="3" borderId="3" xfId="0" applyNumberFormat="1" applyFont="1" applyFill="1" applyBorder="1" applyAlignment="1" applyProtection="1">
      <alignment vertical="center" wrapText="1"/>
    </xf>
    <xf numFmtId="4" fontId="20" fillId="3" borderId="21" xfId="0" applyNumberFormat="1" applyFont="1" applyFill="1" applyBorder="1" applyAlignment="1"/>
    <xf numFmtId="4" fontId="20" fillId="3" borderId="22" xfId="0" applyNumberFormat="1" applyFont="1" applyFill="1" applyBorder="1" applyAlignment="1">
      <alignment horizontal="right"/>
    </xf>
    <xf numFmtId="4" fontId="39" fillId="0" borderId="3" xfId="0" applyNumberFormat="1" applyFont="1" applyBorder="1" applyAlignment="1">
      <alignment horizontal="right"/>
    </xf>
    <xf numFmtId="4" fontId="47" fillId="0" borderId="3" xfId="0" applyNumberFormat="1" applyFont="1" applyBorder="1" applyAlignment="1">
      <alignment horizontal="right"/>
    </xf>
    <xf numFmtId="0" fontId="5" fillId="3" borderId="3" xfId="0" quotePrefix="1" applyNumberFormat="1" applyFont="1" applyFill="1" applyBorder="1" applyAlignment="1" applyProtection="1">
      <alignment horizontal="center" vertical="center" wrapText="1"/>
    </xf>
    <xf numFmtId="0" fontId="34" fillId="5" borderId="26" xfId="0" applyFont="1" applyFill="1" applyBorder="1"/>
    <xf numFmtId="0" fontId="34" fillId="5" borderId="27" xfId="0" applyFont="1" applyFill="1" applyBorder="1"/>
    <xf numFmtId="4" fontId="31" fillId="0" borderId="21" xfId="0" applyNumberFormat="1" applyFont="1" applyBorder="1"/>
    <xf numFmtId="4" fontId="32" fillId="5" borderId="28" xfId="0" applyNumberFormat="1" applyFont="1" applyFill="1" applyBorder="1"/>
    <xf numFmtId="4" fontId="31" fillId="5" borderId="29" xfId="0" applyNumberFormat="1" applyFont="1" applyFill="1" applyBorder="1"/>
    <xf numFmtId="4" fontId="33" fillId="5" borderId="0" xfId="0" applyNumberFormat="1" applyFont="1" applyFill="1" applyBorder="1" applyAlignment="1">
      <alignment horizontal="center"/>
    </xf>
    <xf numFmtId="0" fontId="30" fillId="2" borderId="3" xfId="3" applyNumberFormat="1" applyFont="1" applyFill="1" applyBorder="1" applyAlignment="1">
      <alignment vertical="center"/>
    </xf>
    <xf numFmtId="4" fontId="48" fillId="0" borderId="3" xfId="0" applyNumberFormat="1" applyFont="1" applyFill="1" applyBorder="1" applyAlignment="1" applyProtection="1">
      <alignment vertical="center" wrapText="1"/>
    </xf>
    <xf numFmtId="4" fontId="48" fillId="2" borderId="3" xfId="0" applyNumberFormat="1" applyFont="1" applyFill="1" applyBorder="1" applyAlignment="1" applyProtection="1">
      <alignment vertical="center" wrapText="1"/>
    </xf>
    <xf numFmtId="4" fontId="49" fillId="0" borderId="3" xfId="0" applyNumberFormat="1" applyFont="1" applyBorder="1" applyAlignment="1">
      <alignment horizontal="right"/>
    </xf>
    <xf numFmtId="4" fontId="49" fillId="2" borderId="3" xfId="0" applyNumberFormat="1" applyFont="1" applyFill="1" applyBorder="1" applyAlignment="1" applyProtection="1">
      <alignment vertical="center" wrapText="1"/>
    </xf>
    <xf numFmtId="4" fontId="39" fillId="2" borderId="3" xfId="0" applyNumberFormat="1" applyFont="1" applyFill="1" applyBorder="1" applyAlignment="1">
      <alignment horizontal="right"/>
    </xf>
    <xf numFmtId="4" fontId="39" fillId="2" borderId="3" xfId="0" applyNumberFormat="1" applyFont="1" applyFill="1" applyBorder="1" applyAlignment="1"/>
    <xf numFmtId="4" fontId="39" fillId="2" borderId="3" xfId="0" applyNumberFormat="1" applyFont="1" applyFill="1" applyBorder="1" applyAlignment="1" applyProtection="1">
      <alignment vertical="center" wrapText="1"/>
    </xf>
    <xf numFmtId="4" fontId="22" fillId="2" borderId="3" xfId="0" applyNumberFormat="1" applyFont="1" applyFill="1" applyBorder="1" applyAlignment="1" applyProtection="1">
      <alignment vertical="center" wrapText="1"/>
    </xf>
    <xf numFmtId="4" fontId="17" fillId="0" borderId="0" xfId="0" applyNumberFormat="1" applyFont="1"/>
    <xf numFmtId="4" fontId="17" fillId="2" borderId="3" xfId="0" applyNumberFormat="1" applyFont="1" applyFill="1" applyBorder="1" applyAlignment="1" applyProtection="1">
      <alignment vertical="center" wrapText="1"/>
    </xf>
    <xf numFmtId="4" fontId="17" fillId="2" borderId="3" xfId="0" applyNumberFormat="1" applyFont="1" applyFill="1" applyBorder="1"/>
    <xf numFmtId="4" fontId="3" fillId="2" borderId="3" xfId="0" applyNumberFormat="1" applyFont="1" applyFill="1" applyBorder="1" applyAlignment="1"/>
    <xf numFmtId="0" fontId="8" fillId="0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8" fillId="0" borderId="1" xfId="0" quotePrefix="1" applyNumberFormat="1" applyFont="1" applyFill="1" applyBorder="1" applyAlignment="1" applyProtection="1">
      <alignment horizontal="left" vertical="center" wrapText="1"/>
    </xf>
    <xf numFmtId="0" fontId="8" fillId="2" borderId="5" xfId="0" applyNumberFormat="1" applyFont="1" applyFill="1" applyBorder="1" applyAlignment="1" applyProtection="1">
      <alignment horizontal="left" vertical="center" wrapText="1"/>
    </xf>
    <xf numFmtId="0" fontId="39" fillId="3" borderId="1" xfId="0" applyFont="1" applyFill="1" applyBorder="1" applyAlignment="1">
      <alignment horizontal="center"/>
    </xf>
    <xf numFmtId="0" fontId="39" fillId="3" borderId="2" xfId="0" applyFont="1" applyFill="1" applyBorder="1" applyAlignment="1">
      <alignment horizontal="center"/>
    </xf>
    <xf numFmtId="0" fontId="39" fillId="3" borderId="4" xfId="0" applyFont="1" applyFill="1" applyBorder="1" applyAlignment="1">
      <alignment horizontal="center"/>
    </xf>
    <xf numFmtId="0" fontId="23" fillId="3" borderId="1" xfId="0" quotePrefix="1" applyFont="1" applyFill="1" applyBorder="1" applyAlignment="1">
      <alignment horizontal="center" vertical="center"/>
    </xf>
    <xf numFmtId="0" fontId="23" fillId="3" borderId="2" xfId="0" quotePrefix="1" applyFont="1" applyFill="1" applyBorder="1" applyAlignment="1">
      <alignment horizontal="center" vertical="center"/>
    </xf>
    <xf numFmtId="0" fontId="23" fillId="3" borderId="4" xfId="0" quotePrefix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14" fillId="3" borderId="16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2" fillId="2" borderId="1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15" xfId="0" applyNumberFormat="1" applyFont="1" applyFill="1" applyBorder="1" applyAlignment="1" applyProtection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39" fillId="3" borderId="3" xfId="0" applyFont="1" applyFill="1" applyBorder="1" applyAlignment="1">
      <alignment horizontal="center"/>
    </xf>
    <xf numFmtId="3" fontId="19" fillId="0" borderId="5" xfId="3" applyNumberFormat="1" applyFont="1" applyBorder="1" applyAlignment="1">
      <alignment horizontal="left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</cellXfs>
  <cellStyles count="7">
    <cellStyle name="Bilješka" xfId="2" builtinId="10"/>
    <cellStyle name="Normalno" xfId="0" builtinId="0"/>
    <cellStyle name="Normalno 2" xfId="5" xr:uid="{00000000-0005-0000-0000-000003000000}"/>
    <cellStyle name="Normalno 4" xfId="6" xr:uid="{00000000-0005-0000-0000-000004000000}"/>
    <cellStyle name="Obično 2" xfId="3" xr:uid="{00000000-0005-0000-0000-000005000000}"/>
    <cellStyle name="Obično 3" xfId="4" xr:uid="{00000000-0005-0000-0000-000006000000}"/>
    <cellStyle name="Obično_List4" xfId="1" xr:uid="{00000000-0005-0000-0000-000007000000}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6"/>
  <sheetViews>
    <sheetView zoomScaleNormal="100" workbookViewId="0">
      <selection activeCell="I25" sqref="I25"/>
    </sheetView>
  </sheetViews>
  <sheetFormatPr defaultRowHeight="15" x14ac:dyDescent="0.25"/>
  <cols>
    <col min="6" max="9" width="25.28515625" customWidth="1"/>
    <col min="10" max="11" width="15.7109375" customWidth="1"/>
    <col min="12" max="12" width="25.28515625" customWidth="1"/>
  </cols>
  <sheetData>
    <row r="1" spans="2:12" ht="42" customHeight="1" x14ac:dyDescent="0.25">
      <c r="B1" s="288" t="s">
        <v>223</v>
      </c>
      <c r="C1" s="288"/>
      <c r="D1" s="288"/>
      <c r="E1" s="288"/>
      <c r="F1" s="288"/>
      <c r="G1" s="288"/>
      <c r="H1" s="288"/>
      <c r="I1" s="288"/>
      <c r="J1" s="288"/>
      <c r="K1" s="288"/>
      <c r="L1" s="9"/>
    </row>
    <row r="2" spans="2:12" ht="18" customHeight="1" x14ac:dyDescent="0.25"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3"/>
    </row>
    <row r="3" spans="2:12" ht="15.75" customHeight="1" x14ac:dyDescent="0.25">
      <c r="B3" s="288" t="s">
        <v>9</v>
      </c>
      <c r="C3" s="288"/>
      <c r="D3" s="288"/>
      <c r="E3" s="288"/>
      <c r="F3" s="288"/>
      <c r="G3" s="288"/>
      <c r="H3" s="288"/>
      <c r="I3" s="288"/>
      <c r="J3" s="288"/>
      <c r="K3" s="288"/>
      <c r="L3" s="8"/>
    </row>
    <row r="4" spans="2:12" ht="18" x14ac:dyDescent="0.25"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4"/>
    </row>
    <row r="5" spans="2:12" ht="18" customHeight="1" x14ac:dyDescent="0.25">
      <c r="B5" s="288" t="s">
        <v>36</v>
      </c>
      <c r="C5" s="288"/>
      <c r="D5" s="288"/>
      <c r="E5" s="288"/>
      <c r="F5" s="288"/>
      <c r="G5" s="288"/>
      <c r="H5" s="288"/>
      <c r="I5" s="288"/>
      <c r="J5" s="288"/>
      <c r="K5" s="288"/>
      <c r="L5" s="7"/>
    </row>
    <row r="6" spans="2:12" ht="18" customHeight="1" x14ac:dyDescent="0.25"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7"/>
    </row>
    <row r="7" spans="2:12" ht="18" customHeight="1" x14ac:dyDescent="0.25">
      <c r="B7" s="312" t="s">
        <v>43</v>
      </c>
      <c r="C7" s="312"/>
      <c r="D7" s="312"/>
      <c r="E7" s="312"/>
      <c r="F7" s="312"/>
      <c r="G7" s="29"/>
      <c r="H7" s="25"/>
      <c r="I7" s="25"/>
      <c r="J7" s="26"/>
      <c r="K7" s="26"/>
    </row>
    <row r="8" spans="2:12" ht="25.5" x14ac:dyDescent="0.25">
      <c r="B8" s="296" t="s">
        <v>7</v>
      </c>
      <c r="C8" s="296"/>
      <c r="D8" s="296"/>
      <c r="E8" s="296"/>
      <c r="F8" s="296"/>
      <c r="G8" s="10" t="s">
        <v>217</v>
      </c>
      <c r="H8" s="10" t="s">
        <v>224</v>
      </c>
      <c r="I8" s="10" t="s">
        <v>225</v>
      </c>
      <c r="J8" s="10" t="s">
        <v>18</v>
      </c>
      <c r="K8" s="10" t="s">
        <v>34</v>
      </c>
    </row>
    <row r="9" spans="2:12" x14ac:dyDescent="0.25">
      <c r="B9" s="306">
        <v>1</v>
      </c>
      <c r="C9" s="306"/>
      <c r="D9" s="306"/>
      <c r="E9" s="306"/>
      <c r="F9" s="307"/>
      <c r="G9" s="15">
        <v>2</v>
      </c>
      <c r="H9" s="14">
        <v>3</v>
      </c>
      <c r="I9" s="14">
        <v>4</v>
      </c>
      <c r="J9" s="14" t="s">
        <v>203</v>
      </c>
      <c r="K9" s="14" t="s">
        <v>204</v>
      </c>
    </row>
    <row r="10" spans="2:12" x14ac:dyDescent="0.25">
      <c r="B10" s="294" t="s">
        <v>20</v>
      </c>
      <c r="C10" s="295"/>
      <c r="D10" s="295"/>
      <c r="E10" s="295"/>
      <c r="F10" s="304"/>
      <c r="G10" s="216">
        <v>714211.9800000001</v>
      </c>
      <c r="H10" s="285">
        <v>1403865.4100000001</v>
      </c>
      <c r="I10" s="227">
        <v>743740.86</v>
      </c>
      <c r="J10" s="217">
        <f>I10/G10*100</f>
        <v>104.13446999306844</v>
      </c>
      <c r="K10" s="217">
        <f>I10/H10*100</f>
        <v>52.978074301296438</v>
      </c>
    </row>
    <row r="11" spans="2:12" x14ac:dyDescent="0.25">
      <c r="B11" s="305" t="s">
        <v>19</v>
      </c>
      <c r="C11" s="304"/>
      <c r="D11" s="304"/>
      <c r="E11" s="304"/>
      <c r="F11" s="304"/>
      <c r="G11" s="216">
        <v>0</v>
      </c>
      <c r="H11" s="227">
        <v>0</v>
      </c>
      <c r="I11" s="227"/>
      <c r="J11" s="217" t="e">
        <f t="shared" ref="J11:J16" si="0">I11/G11*100</f>
        <v>#DIV/0!</v>
      </c>
      <c r="K11" s="217" t="e">
        <f t="shared" ref="K11:K16" si="1">I11/H11*100</f>
        <v>#DIV/0!</v>
      </c>
    </row>
    <row r="12" spans="2:12" x14ac:dyDescent="0.25">
      <c r="B12" s="301" t="s">
        <v>0</v>
      </c>
      <c r="C12" s="302"/>
      <c r="D12" s="302"/>
      <c r="E12" s="302"/>
      <c r="F12" s="303"/>
      <c r="G12" s="218">
        <f>SUM(G10:G11)</f>
        <v>714211.9800000001</v>
      </c>
      <c r="H12" s="218">
        <f t="shared" ref="H12:I12" si="2">SUM(H10:H11)</f>
        <v>1403865.4100000001</v>
      </c>
      <c r="I12" s="218">
        <f t="shared" si="2"/>
        <v>743740.86</v>
      </c>
      <c r="J12" s="230">
        <f t="shared" si="0"/>
        <v>104.13446999306844</v>
      </c>
      <c r="K12" s="230">
        <f t="shared" si="1"/>
        <v>52.978074301296438</v>
      </c>
    </row>
    <row r="13" spans="2:12" x14ac:dyDescent="0.25">
      <c r="B13" s="311" t="s">
        <v>21</v>
      </c>
      <c r="C13" s="295"/>
      <c r="D13" s="295"/>
      <c r="E13" s="295"/>
      <c r="F13" s="295"/>
      <c r="G13" s="227">
        <v>706558.30000000016</v>
      </c>
      <c r="H13" s="227">
        <v>1383315.4100000001</v>
      </c>
      <c r="I13" s="227">
        <v>737090.44000000006</v>
      </c>
      <c r="J13" s="217">
        <f t="shared" si="0"/>
        <v>104.32124850843871</v>
      </c>
      <c r="K13" s="217">
        <f t="shared" si="1"/>
        <v>53.284336650308838</v>
      </c>
    </row>
    <row r="14" spans="2:12" x14ac:dyDescent="0.25">
      <c r="B14" s="309" t="s">
        <v>22</v>
      </c>
      <c r="C14" s="304"/>
      <c r="D14" s="304"/>
      <c r="E14" s="304"/>
      <c r="F14" s="304"/>
      <c r="G14" s="228">
        <v>3297.98</v>
      </c>
      <c r="H14" s="228">
        <v>32650</v>
      </c>
      <c r="I14" s="228">
        <v>2149.25</v>
      </c>
      <c r="J14" s="217">
        <f t="shared" si="0"/>
        <v>65.168679009575555</v>
      </c>
      <c r="K14" s="217">
        <f t="shared" si="1"/>
        <v>6.5826952526799394</v>
      </c>
    </row>
    <row r="15" spans="2:12" x14ac:dyDescent="0.25">
      <c r="B15" s="6" t="s">
        <v>1</v>
      </c>
      <c r="C15" s="23"/>
      <c r="D15" s="23"/>
      <c r="E15" s="23"/>
      <c r="F15" s="23"/>
      <c r="G15" s="218">
        <f>SUM(G13:G14)</f>
        <v>709856.28000000014</v>
      </c>
      <c r="H15" s="218">
        <f t="shared" ref="H15:I15" si="3">SUM(H13:H14)</f>
        <v>1415965.4100000001</v>
      </c>
      <c r="I15" s="218">
        <f t="shared" si="3"/>
        <v>739239.69000000006</v>
      </c>
      <c r="J15" s="230">
        <f t="shared" si="0"/>
        <v>104.13934634768603</v>
      </c>
      <c r="K15" s="230">
        <f t="shared" si="1"/>
        <v>52.207468118871638</v>
      </c>
    </row>
    <row r="16" spans="2:12" x14ac:dyDescent="0.25">
      <c r="B16" s="310" t="s">
        <v>2</v>
      </c>
      <c r="C16" s="302"/>
      <c r="D16" s="302"/>
      <c r="E16" s="302"/>
      <c r="F16" s="302"/>
      <c r="G16" s="229">
        <f>G12-G15</f>
        <v>4355.6999999999534</v>
      </c>
      <c r="H16" s="229">
        <f t="shared" ref="H16:I16" si="4">H12-H15</f>
        <v>-12100</v>
      </c>
      <c r="I16" s="229">
        <f t="shared" si="4"/>
        <v>4501.1699999999255</v>
      </c>
      <c r="J16" s="230">
        <f t="shared" si="0"/>
        <v>103.33976169157594</v>
      </c>
      <c r="K16" s="230">
        <f t="shared" si="1"/>
        <v>-37.199752066115089</v>
      </c>
    </row>
    <row r="17" spans="1:48" ht="18" x14ac:dyDescent="0.25"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1"/>
    </row>
    <row r="18" spans="1:48" ht="18" customHeight="1" x14ac:dyDescent="0.25">
      <c r="B18" s="293" t="s">
        <v>40</v>
      </c>
      <c r="C18" s="293"/>
      <c r="D18" s="293"/>
      <c r="E18" s="293"/>
      <c r="F18" s="293"/>
      <c r="G18" s="24"/>
      <c r="H18" s="25"/>
      <c r="I18" s="25"/>
      <c r="J18" s="26"/>
      <c r="K18" s="26"/>
      <c r="L18" s="1"/>
    </row>
    <row r="19" spans="1:48" ht="25.5" x14ac:dyDescent="0.25">
      <c r="B19" s="296" t="s">
        <v>7</v>
      </c>
      <c r="C19" s="296"/>
      <c r="D19" s="296"/>
      <c r="E19" s="296"/>
      <c r="F19" s="296"/>
      <c r="G19" s="10" t="s">
        <v>217</v>
      </c>
      <c r="H19" s="10" t="s">
        <v>224</v>
      </c>
      <c r="I19" s="10" t="s">
        <v>225</v>
      </c>
      <c r="J19" s="2" t="s">
        <v>18</v>
      </c>
      <c r="K19" s="2" t="s">
        <v>34</v>
      </c>
    </row>
    <row r="20" spans="1:48" x14ac:dyDescent="0.25">
      <c r="B20" s="297">
        <v>1</v>
      </c>
      <c r="C20" s="298"/>
      <c r="D20" s="298"/>
      <c r="E20" s="298"/>
      <c r="F20" s="298"/>
      <c r="G20" s="16">
        <v>2</v>
      </c>
      <c r="H20" s="14">
        <v>3</v>
      </c>
      <c r="I20" s="14">
        <v>4</v>
      </c>
      <c r="J20" s="14" t="s">
        <v>203</v>
      </c>
      <c r="K20" s="14" t="s">
        <v>204</v>
      </c>
    </row>
    <row r="21" spans="1:48" ht="15.75" customHeight="1" x14ac:dyDescent="0.25">
      <c r="B21" s="294" t="s">
        <v>23</v>
      </c>
      <c r="C21" s="299"/>
      <c r="D21" s="299"/>
      <c r="E21" s="299"/>
      <c r="F21" s="299"/>
      <c r="G21" s="221"/>
      <c r="H21" s="220"/>
      <c r="I21" s="220"/>
      <c r="J21" s="220"/>
      <c r="K21" s="220"/>
    </row>
    <row r="22" spans="1:48" x14ac:dyDescent="0.25">
      <c r="B22" s="294" t="s">
        <v>24</v>
      </c>
      <c r="C22" s="295"/>
      <c r="D22" s="295"/>
      <c r="E22" s="295"/>
      <c r="F22" s="295"/>
      <c r="G22" s="219"/>
      <c r="H22" s="220"/>
      <c r="I22" s="220"/>
      <c r="J22" s="220"/>
      <c r="K22" s="220"/>
    </row>
    <row r="23" spans="1:48" ht="15" customHeight="1" x14ac:dyDescent="0.25">
      <c r="B23" s="290" t="s">
        <v>35</v>
      </c>
      <c r="C23" s="291"/>
      <c r="D23" s="291"/>
      <c r="E23" s="291"/>
      <c r="F23" s="292"/>
      <c r="G23" s="222"/>
      <c r="H23" s="223"/>
      <c r="I23" s="223"/>
      <c r="J23" s="223"/>
      <c r="K23" s="223"/>
    </row>
    <row r="24" spans="1:48" s="19" customFormat="1" ht="15" customHeight="1" x14ac:dyDescent="0.25">
      <c r="A24"/>
      <c r="B24" s="294" t="s">
        <v>13</v>
      </c>
      <c r="C24" s="295"/>
      <c r="D24" s="295"/>
      <c r="E24" s="295"/>
      <c r="F24" s="295"/>
      <c r="G24" s="274">
        <v>1808.25</v>
      </c>
      <c r="H24" s="275">
        <v>16470.14</v>
      </c>
      <c r="I24" s="275">
        <v>2245.6999999999998</v>
      </c>
      <c r="J24" s="276">
        <f>I24/G24*100</f>
        <v>124.19189824415871</v>
      </c>
      <c r="K24" s="276">
        <f>I24/H24*100</f>
        <v>13.63497820904983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19" customFormat="1" ht="15" customHeight="1" x14ac:dyDescent="0.25">
      <c r="A25"/>
      <c r="B25" s="294" t="s">
        <v>39</v>
      </c>
      <c r="C25" s="295"/>
      <c r="D25" s="295"/>
      <c r="E25" s="295"/>
      <c r="F25" s="295"/>
      <c r="G25" s="219"/>
      <c r="H25" s="220"/>
      <c r="I25" s="220"/>
      <c r="J25" s="220"/>
      <c r="K25" s="220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s="22" customFormat="1" x14ac:dyDescent="0.25">
      <c r="A26" s="21"/>
      <c r="B26" s="290" t="s">
        <v>41</v>
      </c>
      <c r="C26" s="291"/>
      <c r="D26" s="291"/>
      <c r="E26" s="291"/>
      <c r="F26" s="292"/>
      <c r="G26" s="222"/>
      <c r="H26" s="224"/>
      <c r="I26" s="224"/>
      <c r="J26" s="224"/>
      <c r="K26" s="224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</row>
    <row r="27" spans="1:48" ht="15.75" x14ac:dyDescent="0.25">
      <c r="B27" s="308" t="s">
        <v>42</v>
      </c>
      <c r="C27" s="308"/>
      <c r="D27" s="308"/>
      <c r="E27" s="308"/>
      <c r="F27" s="308"/>
      <c r="G27" s="225"/>
      <c r="H27" s="226"/>
      <c r="I27" s="226"/>
      <c r="J27" s="226"/>
      <c r="K27" s="226"/>
    </row>
    <row r="29" spans="1:48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7"/>
    </row>
    <row r="30" spans="1:48" x14ac:dyDescent="0.25">
      <c r="B30" s="286" t="s">
        <v>46</v>
      </c>
      <c r="C30" s="286"/>
      <c r="D30" s="286"/>
      <c r="E30" s="286"/>
      <c r="F30" s="286"/>
      <c r="G30" s="286"/>
      <c r="H30" s="286"/>
      <c r="I30" s="286"/>
      <c r="J30" s="286"/>
      <c r="K30" s="286"/>
    </row>
    <row r="31" spans="1:48" ht="15" customHeight="1" x14ac:dyDescent="0.25">
      <c r="B31" s="286" t="s">
        <v>47</v>
      </c>
      <c r="C31" s="286"/>
      <c r="D31" s="286"/>
      <c r="E31" s="286"/>
      <c r="F31" s="286"/>
      <c r="G31" s="286"/>
      <c r="H31" s="286"/>
      <c r="I31" s="286"/>
      <c r="J31" s="286"/>
      <c r="K31" s="286"/>
    </row>
    <row r="32" spans="1:48" ht="15" customHeight="1" x14ac:dyDescent="0.25">
      <c r="B32" s="286" t="s">
        <v>49</v>
      </c>
      <c r="C32" s="286"/>
      <c r="D32" s="286"/>
      <c r="E32" s="286"/>
      <c r="F32" s="286"/>
      <c r="G32" s="286"/>
      <c r="H32" s="286"/>
      <c r="I32" s="286"/>
      <c r="J32" s="286"/>
      <c r="K32" s="286"/>
    </row>
    <row r="33" spans="2:11" ht="15" customHeight="1" x14ac:dyDescent="0.25">
      <c r="B33" s="286" t="s">
        <v>50</v>
      </c>
      <c r="C33" s="286"/>
      <c r="D33" s="286"/>
      <c r="E33" s="286"/>
      <c r="F33" s="286"/>
      <c r="G33" s="286"/>
      <c r="H33" s="286"/>
      <c r="I33" s="286"/>
      <c r="J33" s="286"/>
      <c r="K33" s="286"/>
    </row>
    <row r="34" spans="2:11" ht="36.75" customHeight="1" x14ac:dyDescent="0.25">
      <c r="B34" s="286"/>
      <c r="C34" s="286"/>
      <c r="D34" s="286"/>
      <c r="E34" s="286"/>
      <c r="F34" s="286"/>
      <c r="G34" s="286"/>
      <c r="H34" s="286"/>
      <c r="I34" s="286"/>
      <c r="J34" s="286"/>
      <c r="K34" s="286"/>
    </row>
    <row r="35" spans="2:11" ht="15" customHeight="1" x14ac:dyDescent="0.25">
      <c r="B35" s="300" t="s">
        <v>51</v>
      </c>
      <c r="C35" s="300"/>
      <c r="D35" s="300"/>
      <c r="E35" s="300"/>
      <c r="F35" s="300"/>
      <c r="G35" s="300"/>
      <c r="H35" s="300"/>
      <c r="I35" s="300"/>
      <c r="J35" s="300"/>
      <c r="K35" s="300"/>
    </row>
    <row r="36" spans="2:11" x14ac:dyDescent="0.25">
      <c r="B36" s="300"/>
      <c r="C36" s="300"/>
      <c r="D36" s="300"/>
      <c r="E36" s="300"/>
      <c r="F36" s="300"/>
      <c r="G36" s="300"/>
      <c r="H36" s="300"/>
      <c r="I36" s="300"/>
      <c r="J36" s="300"/>
      <c r="K36" s="300"/>
    </row>
  </sheetData>
  <mergeCells count="31">
    <mergeCell ref="B1:K1"/>
    <mergeCell ref="B33:K34"/>
    <mergeCell ref="B35:K36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K30"/>
    <mergeCell ref="B31:K31"/>
    <mergeCell ref="B7:F7"/>
    <mergeCell ref="B32:K32"/>
    <mergeCell ref="B2:K2"/>
    <mergeCell ref="B4:K4"/>
    <mergeCell ref="B6:K6"/>
    <mergeCell ref="B17:K17"/>
    <mergeCell ref="B5:K5"/>
    <mergeCell ref="B3:K3"/>
    <mergeCell ref="B26:F26"/>
    <mergeCell ref="B23:F23"/>
    <mergeCell ref="B18:F18"/>
    <mergeCell ref="B24:F24"/>
    <mergeCell ref="B25:F25"/>
    <mergeCell ref="B19:F19"/>
    <mergeCell ref="B20:F20"/>
    <mergeCell ref="B21:F21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161"/>
  <sheetViews>
    <sheetView topLeftCell="A112" zoomScale="90" zoomScaleNormal="90" workbookViewId="0">
      <selection activeCell="I38" sqref="I3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style="103" customWidth="1"/>
    <col min="6" max="6" width="44.7109375" customWidth="1"/>
    <col min="7" max="9" width="25.28515625" customWidth="1"/>
    <col min="10" max="11" width="15.7109375" customWidth="1"/>
    <col min="13" max="13" width="11" bestFit="1" customWidth="1"/>
    <col min="15" max="15" width="12.5703125" bestFit="1" customWidth="1"/>
  </cols>
  <sheetData>
    <row r="1" spans="2:11" ht="18.75" thickBot="1" x14ac:dyDescent="0.3">
      <c r="B1" s="287"/>
      <c r="C1" s="287"/>
      <c r="D1" s="287"/>
      <c r="E1" s="287"/>
      <c r="F1" s="287"/>
      <c r="G1" s="287"/>
      <c r="H1" s="287"/>
      <c r="I1" s="287"/>
      <c r="J1" s="287"/>
      <c r="K1" s="287"/>
    </row>
    <row r="2" spans="2:11" ht="15.75" customHeight="1" x14ac:dyDescent="0.25">
      <c r="B2" s="319" t="s">
        <v>9</v>
      </c>
      <c r="C2" s="320"/>
      <c r="D2" s="320"/>
      <c r="E2" s="320"/>
      <c r="F2" s="320"/>
      <c r="G2" s="320"/>
      <c r="H2" s="320"/>
      <c r="I2" s="320"/>
      <c r="J2" s="320"/>
      <c r="K2" s="321"/>
    </row>
    <row r="3" spans="2:11" ht="18.75" thickBot="1" x14ac:dyDescent="0.3">
      <c r="B3" s="333"/>
      <c r="C3" s="287"/>
      <c r="D3" s="287"/>
      <c r="E3" s="287"/>
      <c r="F3" s="287"/>
      <c r="G3" s="287"/>
      <c r="H3" s="287"/>
      <c r="I3" s="287"/>
      <c r="J3" s="287"/>
      <c r="K3" s="334"/>
    </row>
    <row r="4" spans="2:11" ht="15.75" customHeight="1" x14ac:dyDescent="0.25">
      <c r="B4" s="319" t="s">
        <v>37</v>
      </c>
      <c r="C4" s="320"/>
      <c r="D4" s="320"/>
      <c r="E4" s="320"/>
      <c r="F4" s="320"/>
      <c r="G4" s="320"/>
      <c r="H4" s="320"/>
      <c r="I4" s="320"/>
      <c r="J4" s="320"/>
      <c r="K4" s="321"/>
    </row>
    <row r="5" spans="2:11" ht="18" x14ac:dyDescent="0.25">
      <c r="B5" s="333"/>
      <c r="C5" s="287"/>
      <c r="D5" s="287"/>
      <c r="E5" s="287"/>
      <c r="F5" s="287"/>
      <c r="G5" s="287"/>
      <c r="H5" s="287"/>
      <c r="I5" s="287"/>
      <c r="J5" s="287"/>
      <c r="K5" s="334"/>
    </row>
    <row r="6" spans="2:11" ht="15.75" customHeight="1" x14ac:dyDescent="0.25">
      <c r="B6" s="322" t="s">
        <v>28</v>
      </c>
      <c r="C6" s="288"/>
      <c r="D6" s="288"/>
      <c r="E6" s="288"/>
      <c r="F6" s="288"/>
      <c r="G6" s="288"/>
      <c r="H6" s="288"/>
      <c r="I6" s="288"/>
      <c r="J6" s="288"/>
      <c r="K6" s="323"/>
    </row>
    <row r="7" spans="2:11" ht="18" x14ac:dyDescent="0.25">
      <c r="B7" s="330"/>
      <c r="C7" s="331"/>
      <c r="D7" s="331"/>
      <c r="E7" s="331"/>
      <c r="F7" s="331"/>
      <c r="G7" s="331"/>
      <c r="H7" s="331"/>
      <c r="I7" s="331"/>
      <c r="J7" s="331"/>
      <c r="K7" s="332"/>
    </row>
    <row r="8" spans="2:11" ht="45" customHeight="1" x14ac:dyDescent="0.25">
      <c r="B8" s="327" t="s">
        <v>7</v>
      </c>
      <c r="C8" s="328"/>
      <c r="D8" s="328"/>
      <c r="E8" s="328"/>
      <c r="F8" s="329"/>
      <c r="G8" s="18" t="s">
        <v>217</v>
      </c>
      <c r="H8" s="18" t="s">
        <v>224</v>
      </c>
      <c r="I8" s="18" t="s">
        <v>225</v>
      </c>
      <c r="J8" s="18" t="s">
        <v>18</v>
      </c>
      <c r="K8" s="97" t="s">
        <v>34</v>
      </c>
    </row>
    <row r="9" spans="2:11" x14ac:dyDescent="0.25">
      <c r="B9" s="324">
        <v>1</v>
      </c>
      <c r="C9" s="325"/>
      <c r="D9" s="325"/>
      <c r="E9" s="325"/>
      <c r="F9" s="326"/>
      <c r="G9" s="20">
        <v>2</v>
      </c>
      <c r="H9" s="20">
        <v>3</v>
      </c>
      <c r="I9" s="20">
        <v>4</v>
      </c>
      <c r="J9" s="20" t="s">
        <v>203</v>
      </c>
      <c r="K9" s="98" t="s">
        <v>204</v>
      </c>
    </row>
    <row r="10" spans="2:11" ht="15.75" x14ac:dyDescent="0.25">
      <c r="B10" s="99"/>
      <c r="C10" s="45"/>
      <c r="D10" s="45"/>
      <c r="E10" s="38"/>
      <c r="F10" s="45" t="s">
        <v>33</v>
      </c>
      <c r="G10" s="39"/>
      <c r="H10" s="39"/>
      <c r="I10" s="40"/>
      <c r="J10" s="40"/>
      <c r="K10" s="100"/>
    </row>
    <row r="11" spans="2:11" ht="15.75" x14ac:dyDescent="0.25">
      <c r="B11" s="99">
        <v>6</v>
      </c>
      <c r="C11" s="45"/>
      <c r="D11" s="45"/>
      <c r="E11" s="38"/>
      <c r="F11" s="45" t="s">
        <v>3</v>
      </c>
      <c r="G11" s="41">
        <f>G12+G21+G24+G28+G32</f>
        <v>714211.9800000001</v>
      </c>
      <c r="H11" s="41">
        <f>H12+H21+H24+H28</f>
        <v>1403865.4100000001</v>
      </c>
      <c r="I11" s="41">
        <f>I12+I21+I24+I28+I32</f>
        <v>743740.86</v>
      </c>
      <c r="J11" s="41">
        <f>I11/G11*100</f>
        <v>104.13446999306844</v>
      </c>
      <c r="K11" s="176">
        <f>I11/H11*100</f>
        <v>52.978074301296438</v>
      </c>
    </row>
    <row r="12" spans="2:11" ht="31.5" x14ac:dyDescent="0.25">
      <c r="B12" s="161"/>
      <c r="C12" s="162">
        <v>63</v>
      </c>
      <c r="D12" s="162"/>
      <c r="E12" s="162"/>
      <c r="F12" s="162" t="s">
        <v>11</v>
      </c>
      <c r="G12" s="156">
        <f>G13+G18</f>
        <v>615078.45000000007</v>
      </c>
      <c r="H12" s="114">
        <v>1237032.83</v>
      </c>
      <c r="I12" s="156">
        <f t="shared" ref="I12" si="0">I13+I18</f>
        <v>626057.41</v>
      </c>
      <c r="J12" s="175">
        <f t="shared" ref="J12:J34" si="1">I12/G12*100</f>
        <v>101.7849690555733</v>
      </c>
      <c r="K12" s="177">
        <f t="shared" ref="K12:K34" si="2">I12/H12*100</f>
        <v>50.609603465414899</v>
      </c>
    </row>
    <row r="13" spans="2:11" ht="33.75" customHeight="1" x14ac:dyDescent="0.25">
      <c r="B13" s="101"/>
      <c r="C13" s="36"/>
      <c r="D13" s="36">
        <v>636</v>
      </c>
      <c r="E13" s="36"/>
      <c r="F13" s="37" t="s">
        <v>52</v>
      </c>
      <c r="G13" s="114">
        <f>G14+G17</f>
        <v>615078.45000000007</v>
      </c>
      <c r="H13" s="114"/>
      <c r="I13" s="114">
        <f t="shared" ref="I13" si="3">I14+I17</f>
        <v>626057.41</v>
      </c>
      <c r="J13" s="41">
        <f t="shared" si="1"/>
        <v>101.7849690555733</v>
      </c>
      <c r="K13" s="176" t="e">
        <f t="shared" si="2"/>
        <v>#DIV/0!</v>
      </c>
    </row>
    <row r="14" spans="2:11" ht="31.5" customHeight="1" x14ac:dyDescent="0.25">
      <c r="B14" s="101"/>
      <c r="C14" s="36"/>
      <c r="D14" s="36"/>
      <c r="E14" s="36">
        <v>6361</v>
      </c>
      <c r="F14" s="37" t="s">
        <v>53</v>
      </c>
      <c r="G14" s="114">
        <f>SUM(G15:G16)</f>
        <v>611566.67000000004</v>
      </c>
      <c r="H14" s="114"/>
      <c r="I14" s="114">
        <f t="shared" ref="I14" si="4">SUM(I15:I16)</f>
        <v>626057.41</v>
      </c>
      <c r="J14" s="41">
        <f t="shared" si="1"/>
        <v>102.36944567302859</v>
      </c>
      <c r="K14" s="176" t="e">
        <f t="shared" si="2"/>
        <v>#DIV/0!</v>
      </c>
    </row>
    <row r="15" spans="2:11" ht="36.75" customHeight="1" x14ac:dyDescent="0.25">
      <c r="B15" s="101"/>
      <c r="C15" s="36"/>
      <c r="D15" s="36"/>
      <c r="E15" s="34">
        <v>63612</v>
      </c>
      <c r="F15" s="35" t="s">
        <v>54</v>
      </c>
      <c r="G15" s="42">
        <v>608566.67000000004</v>
      </c>
      <c r="H15" s="42"/>
      <c r="I15" s="43">
        <v>626057.41</v>
      </c>
      <c r="J15" s="41">
        <f t="shared" si="1"/>
        <v>102.87408773142307</v>
      </c>
      <c r="K15" s="176" t="e">
        <f t="shared" si="2"/>
        <v>#DIV/0!</v>
      </c>
    </row>
    <row r="16" spans="2:11" ht="36.75" customHeight="1" x14ac:dyDescent="0.25">
      <c r="B16" s="101"/>
      <c r="C16" s="36"/>
      <c r="D16" s="36"/>
      <c r="E16" s="34">
        <v>63613</v>
      </c>
      <c r="F16" s="35" t="s">
        <v>55</v>
      </c>
      <c r="G16" s="42">
        <v>3000</v>
      </c>
      <c r="H16" s="42"/>
      <c r="I16" s="43">
        <v>0</v>
      </c>
      <c r="J16" s="41">
        <f t="shared" si="1"/>
        <v>0</v>
      </c>
      <c r="K16" s="176" t="e">
        <f t="shared" si="2"/>
        <v>#DIV/0!</v>
      </c>
    </row>
    <row r="17" spans="2:15" ht="36.75" customHeight="1" x14ac:dyDescent="0.25">
      <c r="B17" s="101"/>
      <c r="C17" s="36"/>
      <c r="D17" s="36"/>
      <c r="E17" s="36">
        <v>6362</v>
      </c>
      <c r="F17" s="37" t="s">
        <v>56</v>
      </c>
      <c r="G17" s="114">
        <v>3511.78</v>
      </c>
      <c r="H17" s="114"/>
      <c r="I17" s="115">
        <v>0</v>
      </c>
      <c r="J17" s="41">
        <f t="shared" si="1"/>
        <v>0</v>
      </c>
      <c r="K17" s="176" t="e">
        <f t="shared" si="2"/>
        <v>#DIV/0!</v>
      </c>
    </row>
    <row r="18" spans="2:15" ht="36.75" customHeight="1" x14ac:dyDescent="0.25">
      <c r="B18" s="101"/>
      <c r="C18" s="36"/>
      <c r="D18" s="36">
        <v>639</v>
      </c>
      <c r="E18" s="36"/>
      <c r="F18" s="37" t="s">
        <v>57</v>
      </c>
      <c r="G18" s="114">
        <f>SUM(G19:G20)</f>
        <v>0</v>
      </c>
      <c r="H18" s="114"/>
      <c r="I18" s="114">
        <f t="shared" ref="I18" si="5">SUM(I19:I20)</f>
        <v>0</v>
      </c>
      <c r="J18" s="41" t="e">
        <f t="shared" si="1"/>
        <v>#DIV/0!</v>
      </c>
      <c r="K18" s="176" t="e">
        <f t="shared" si="2"/>
        <v>#DIV/0!</v>
      </c>
    </row>
    <row r="19" spans="2:15" ht="36.75" customHeight="1" x14ac:dyDescent="0.25">
      <c r="B19" s="101"/>
      <c r="C19" s="36"/>
      <c r="D19" s="36"/>
      <c r="E19" s="34">
        <v>6391</v>
      </c>
      <c r="F19" s="35" t="s">
        <v>58</v>
      </c>
      <c r="G19" s="42">
        <v>0</v>
      </c>
      <c r="H19" s="42"/>
      <c r="I19" s="43">
        <v>0</v>
      </c>
      <c r="J19" s="41" t="e">
        <f t="shared" si="1"/>
        <v>#DIV/0!</v>
      </c>
      <c r="K19" s="176" t="e">
        <f t="shared" si="2"/>
        <v>#DIV/0!</v>
      </c>
    </row>
    <row r="20" spans="2:15" ht="36.75" customHeight="1" x14ac:dyDescent="0.25">
      <c r="B20" s="101"/>
      <c r="C20" s="36"/>
      <c r="D20" s="36"/>
      <c r="E20" s="34">
        <v>6393</v>
      </c>
      <c r="F20" s="35" t="s">
        <v>59</v>
      </c>
      <c r="G20" s="42">
        <v>0</v>
      </c>
      <c r="H20" s="42"/>
      <c r="I20" s="43">
        <v>0</v>
      </c>
      <c r="J20" s="41" t="e">
        <f t="shared" si="1"/>
        <v>#DIV/0!</v>
      </c>
      <c r="K20" s="176" t="e">
        <f t="shared" si="2"/>
        <v>#DIV/0!</v>
      </c>
      <c r="O20" s="69"/>
    </row>
    <row r="21" spans="2:15" ht="47.25" x14ac:dyDescent="0.25">
      <c r="B21" s="163"/>
      <c r="C21" s="164">
        <v>65</v>
      </c>
      <c r="D21" s="165"/>
      <c r="E21" s="165"/>
      <c r="F21" s="166" t="s">
        <v>60</v>
      </c>
      <c r="G21" s="156">
        <f>G22</f>
        <v>1244.8800000000001</v>
      </c>
      <c r="H21" s="156">
        <v>3450</v>
      </c>
      <c r="I21" s="156">
        <f>I22</f>
        <v>1795.6</v>
      </c>
      <c r="J21" s="175">
        <f t="shared" si="1"/>
        <v>144.23880213353894</v>
      </c>
      <c r="K21" s="177">
        <f t="shared" si="2"/>
        <v>52.0463768115942</v>
      </c>
      <c r="O21" s="69"/>
    </row>
    <row r="22" spans="2:15" ht="36.75" customHeight="1" x14ac:dyDescent="0.25">
      <c r="B22" s="101"/>
      <c r="C22" s="32"/>
      <c r="D22" s="30">
        <v>652</v>
      </c>
      <c r="E22" s="36"/>
      <c r="F22" s="30" t="s">
        <v>61</v>
      </c>
      <c r="G22" s="42">
        <f>G23</f>
        <v>1244.8800000000001</v>
      </c>
      <c r="H22" s="42"/>
      <c r="I22" s="42">
        <f>I23</f>
        <v>1795.6</v>
      </c>
      <c r="J22" s="41">
        <f t="shared" si="1"/>
        <v>144.23880213353894</v>
      </c>
      <c r="K22" s="176" t="e">
        <f t="shared" si="2"/>
        <v>#DIV/0!</v>
      </c>
    </row>
    <row r="23" spans="2:15" ht="36.75" customHeight="1" x14ac:dyDescent="0.25">
      <c r="B23" s="101"/>
      <c r="C23" s="32"/>
      <c r="D23" s="36"/>
      <c r="E23" s="32">
        <v>6526</v>
      </c>
      <c r="F23" s="32" t="s">
        <v>62</v>
      </c>
      <c r="G23" s="43">
        <v>1244.8800000000001</v>
      </c>
      <c r="H23" s="42"/>
      <c r="I23" s="43">
        <v>1795.6</v>
      </c>
      <c r="J23" s="41">
        <f t="shared" si="1"/>
        <v>144.23880213353894</v>
      </c>
      <c r="K23" s="176" t="e">
        <f t="shared" si="2"/>
        <v>#DIV/0!</v>
      </c>
    </row>
    <row r="24" spans="2:15" ht="36.75" customHeight="1" x14ac:dyDescent="0.25">
      <c r="B24" s="163"/>
      <c r="C24" s="164">
        <v>66</v>
      </c>
      <c r="D24" s="165"/>
      <c r="E24" s="165"/>
      <c r="F24" s="166" t="s">
        <v>63</v>
      </c>
      <c r="G24" s="156">
        <f>G25+G27</f>
        <v>9536.41</v>
      </c>
      <c r="H24" s="156">
        <v>15200</v>
      </c>
      <c r="I24" s="147">
        <f>SUM(I25+I27)</f>
        <v>12673.01</v>
      </c>
      <c r="J24" s="175">
        <f t="shared" si="1"/>
        <v>132.89078384842935</v>
      </c>
      <c r="K24" s="177">
        <f t="shared" si="2"/>
        <v>83.375065789473695</v>
      </c>
    </row>
    <row r="25" spans="2:15" ht="36.75" customHeight="1" x14ac:dyDescent="0.25">
      <c r="B25" s="101"/>
      <c r="C25" s="30"/>
      <c r="D25" s="30">
        <v>661</v>
      </c>
      <c r="E25" s="34"/>
      <c r="F25" s="31" t="s">
        <v>64</v>
      </c>
      <c r="G25" s="42">
        <v>9536.41</v>
      </c>
      <c r="H25" s="42">
        <v>0</v>
      </c>
      <c r="I25" s="43">
        <f>I26</f>
        <v>12673.01</v>
      </c>
      <c r="J25" s="41">
        <f t="shared" si="1"/>
        <v>132.89078384842935</v>
      </c>
      <c r="K25" s="176" t="e">
        <f t="shared" si="2"/>
        <v>#DIV/0!</v>
      </c>
    </row>
    <row r="26" spans="2:15" ht="36.75" customHeight="1" x14ac:dyDescent="0.25">
      <c r="B26" s="101"/>
      <c r="C26" s="30"/>
      <c r="D26" s="34"/>
      <c r="E26" s="32">
        <v>6615</v>
      </c>
      <c r="F26" s="33" t="s">
        <v>65</v>
      </c>
      <c r="G26" s="42">
        <v>9536.41</v>
      </c>
      <c r="H26" s="42">
        <v>0</v>
      </c>
      <c r="I26" s="43">
        <v>12673.01</v>
      </c>
      <c r="J26" s="41">
        <f t="shared" si="1"/>
        <v>132.89078384842935</v>
      </c>
      <c r="K26" s="176" t="e">
        <f t="shared" si="2"/>
        <v>#DIV/0!</v>
      </c>
      <c r="O26" s="69"/>
    </row>
    <row r="27" spans="2:15" ht="31.5" x14ac:dyDescent="0.25">
      <c r="B27" s="101"/>
      <c r="C27" s="30"/>
      <c r="D27" s="30">
        <v>663</v>
      </c>
      <c r="E27" s="34"/>
      <c r="F27" s="31" t="s">
        <v>66</v>
      </c>
      <c r="G27" s="42">
        <v>0</v>
      </c>
      <c r="H27" s="42">
        <v>0</v>
      </c>
      <c r="I27" s="43">
        <v>0</v>
      </c>
      <c r="J27" s="41" t="e">
        <f t="shared" si="1"/>
        <v>#DIV/0!</v>
      </c>
      <c r="K27" s="176" t="e">
        <f t="shared" si="2"/>
        <v>#DIV/0!</v>
      </c>
    </row>
    <row r="28" spans="2:15" ht="39.75" customHeight="1" x14ac:dyDescent="0.25">
      <c r="B28" s="163"/>
      <c r="C28" s="164">
        <v>67</v>
      </c>
      <c r="D28" s="165"/>
      <c r="E28" s="165"/>
      <c r="F28" s="166" t="s">
        <v>67</v>
      </c>
      <c r="G28" s="156">
        <f>G29</f>
        <v>88352.24</v>
      </c>
      <c r="H28" s="156">
        <v>148182.57999999999</v>
      </c>
      <c r="I28" s="156">
        <f>I29</f>
        <v>103214.84</v>
      </c>
      <c r="J28" s="175">
        <f t="shared" si="1"/>
        <v>116.82198436621414</v>
      </c>
      <c r="K28" s="177">
        <f t="shared" si="2"/>
        <v>69.653828405471145</v>
      </c>
    </row>
    <row r="29" spans="2:15" ht="47.25" x14ac:dyDescent="0.25">
      <c r="B29" s="101"/>
      <c r="C29" s="30"/>
      <c r="D29" s="30">
        <v>671</v>
      </c>
      <c r="E29" s="34"/>
      <c r="F29" s="31" t="s">
        <v>68</v>
      </c>
      <c r="G29" s="42">
        <f t="shared" ref="G29:I29" si="6">G30+G31</f>
        <v>88352.24</v>
      </c>
      <c r="H29" s="42">
        <f t="shared" si="6"/>
        <v>0</v>
      </c>
      <c r="I29" s="42">
        <f t="shared" si="6"/>
        <v>103214.84</v>
      </c>
      <c r="J29" s="41">
        <f t="shared" si="1"/>
        <v>116.82198436621414</v>
      </c>
      <c r="K29" s="176" t="e">
        <f t="shared" si="2"/>
        <v>#DIV/0!</v>
      </c>
    </row>
    <row r="30" spans="2:15" ht="47.25" x14ac:dyDescent="0.25">
      <c r="B30" s="101"/>
      <c r="C30" s="32"/>
      <c r="D30" s="34"/>
      <c r="E30" s="32">
        <v>6711</v>
      </c>
      <c r="F30" s="33" t="s">
        <v>69</v>
      </c>
      <c r="G30" s="43">
        <v>88352.24</v>
      </c>
      <c r="H30" s="42">
        <v>0</v>
      </c>
      <c r="I30" s="42">
        <v>101065.59</v>
      </c>
      <c r="J30" s="41">
        <f t="shared" si="1"/>
        <v>114.38939182526666</v>
      </c>
      <c r="K30" s="176" t="e">
        <f t="shared" si="2"/>
        <v>#DIV/0!</v>
      </c>
    </row>
    <row r="31" spans="2:15" ht="47.25" x14ac:dyDescent="0.25">
      <c r="B31" s="180"/>
      <c r="C31" s="181"/>
      <c r="D31" s="125"/>
      <c r="E31" s="181">
        <v>6712</v>
      </c>
      <c r="F31" s="182" t="s">
        <v>70</v>
      </c>
      <c r="G31" s="183">
        <v>0</v>
      </c>
      <c r="H31" s="183">
        <v>0</v>
      </c>
      <c r="I31" s="43">
        <v>2149.25</v>
      </c>
      <c r="J31" s="184" t="e">
        <f t="shared" si="1"/>
        <v>#DIV/0!</v>
      </c>
      <c r="K31" s="185" t="e">
        <f t="shared" si="2"/>
        <v>#DIV/0!</v>
      </c>
    </row>
    <row r="32" spans="2:15" ht="15.75" x14ac:dyDescent="0.25">
      <c r="B32" s="260"/>
      <c r="C32" s="164">
        <v>68</v>
      </c>
      <c r="D32" s="165"/>
      <c r="E32" s="146"/>
      <c r="F32" s="166" t="s">
        <v>213</v>
      </c>
      <c r="G32" s="261">
        <v>0</v>
      </c>
      <c r="H32" s="261">
        <v>0</v>
      </c>
      <c r="I32" s="261">
        <v>0</v>
      </c>
      <c r="J32" s="262" t="e">
        <f t="shared" si="1"/>
        <v>#DIV/0!</v>
      </c>
      <c r="K32" s="263" t="e">
        <f t="shared" si="2"/>
        <v>#DIV/0!</v>
      </c>
    </row>
    <row r="33" spans="2:11" ht="16.5" thickBot="1" x14ac:dyDescent="0.3">
      <c r="B33" s="251"/>
      <c r="C33" s="32"/>
      <c r="D33" s="36">
        <v>683</v>
      </c>
      <c r="E33" s="30"/>
      <c r="F33" s="31" t="s">
        <v>214</v>
      </c>
      <c r="G33" s="256">
        <v>0</v>
      </c>
      <c r="H33" s="46">
        <v>0</v>
      </c>
      <c r="I33" s="46">
        <v>0</v>
      </c>
      <c r="J33" s="184" t="e">
        <f t="shared" si="1"/>
        <v>#DIV/0!</v>
      </c>
      <c r="K33" s="185" t="e">
        <f t="shared" si="2"/>
        <v>#DIV/0!</v>
      </c>
    </row>
    <row r="34" spans="2:11" ht="16.5" thickBot="1" x14ac:dyDescent="0.3">
      <c r="B34" s="252"/>
      <c r="C34" s="253"/>
      <c r="D34" s="254"/>
      <c r="E34" s="253">
        <v>6831</v>
      </c>
      <c r="F34" s="255" t="s">
        <v>214</v>
      </c>
      <c r="G34" s="256">
        <v>0</v>
      </c>
      <c r="H34" s="256">
        <v>0</v>
      </c>
      <c r="I34" s="256">
        <v>0</v>
      </c>
      <c r="J34" s="257" t="e">
        <f t="shared" si="1"/>
        <v>#DIV/0!</v>
      </c>
      <c r="K34" s="258" t="e">
        <f t="shared" si="2"/>
        <v>#DIV/0!</v>
      </c>
    </row>
    <row r="35" spans="2:11" x14ac:dyDescent="0.25">
      <c r="B35" s="259"/>
      <c r="C35" s="95"/>
      <c r="D35" s="259"/>
      <c r="E35" s="95"/>
      <c r="F35" s="95"/>
      <c r="G35" s="95"/>
      <c r="H35" s="95"/>
      <c r="I35" s="95"/>
      <c r="J35" s="95"/>
      <c r="K35" s="95"/>
    </row>
    <row r="36" spans="2:11" x14ac:dyDescent="0.25">
      <c r="B36" s="259"/>
      <c r="C36" s="95"/>
      <c r="D36" s="259"/>
      <c r="E36" s="95"/>
      <c r="F36" s="95"/>
      <c r="G36" s="95"/>
      <c r="H36" s="95"/>
      <c r="I36" s="95"/>
      <c r="J36" s="95"/>
      <c r="K36" s="95"/>
    </row>
    <row r="37" spans="2:11" ht="15.75" x14ac:dyDescent="0.25">
      <c r="B37" s="316" t="s">
        <v>205</v>
      </c>
      <c r="C37" s="317"/>
      <c r="D37" s="317"/>
      <c r="E37" s="317"/>
      <c r="F37" s="317"/>
      <c r="G37" s="317"/>
      <c r="H37" s="317"/>
      <c r="I37" s="317"/>
      <c r="J37" s="317"/>
      <c r="K37" s="318"/>
    </row>
    <row r="38" spans="2:11" ht="15.75" x14ac:dyDescent="0.25">
      <c r="B38" s="44"/>
      <c r="C38" s="30">
        <v>92</v>
      </c>
      <c r="D38" s="36"/>
      <c r="E38" s="32"/>
      <c r="F38" s="33"/>
      <c r="G38" s="277">
        <v>1808.25</v>
      </c>
      <c r="H38" s="280">
        <v>16470.14</v>
      </c>
      <c r="I38" s="280">
        <v>2245.6999999999998</v>
      </c>
      <c r="J38" s="279">
        <f>I38/G38*100</f>
        <v>124.19189824415871</v>
      </c>
      <c r="K38" s="278">
        <f>I38/H38*100</f>
        <v>13.63497820904983</v>
      </c>
    </row>
    <row r="39" spans="2:11" ht="15.75" x14ac:dyDescent="0.25">
      <c r="B39" s="44"/>
      <c r="C39" s="30"/>
      <c r="D39" s="36">
        <v>922</v>
      </c>
      <c r="E39" s="32"/>
      <c r="F39" s="33"/>
      <c r="G39" s="280">
        <v>1808.25</v>
      </c>
      <c r="H39" s="280">
        <v>16470.14</v>
      </c>
      <c r="I39" s="280">
        <v>2245.6999999999998</v>
      </c>
      <c r="J39" s="279">
        <f t="shared" ref="J39:J40" si="7">I39/G39*100</f>
        <v>124.19189824415871</v>
      </c>
      <c r="K39" s="278">
        <f t="shared" ref="K39:K40" si="8">I39/H39*100</f>
        <v>13.63497820904983</v>
      </c>
    </row>
    <row r="40" spans="2:11" ht="15.75" x14ac:dyDescent="0.25">
      <c r="B40" s="44"/>
      <c r="C40" s="32"/>
      <c r="D40" s="34"/>
      <c r="E40" s="32">
        <v>9221</v>
      </c>
      <c r="F40" s="33"/>
      <c r="G40" s="281">
        <v>1808.25</v>
      </c>
      <c r="H40" s="281">
        <v>16470.14</v>
      </c>
      <c r="I40" s="281">
        <v>2245.6999999999998</v>
      </c>
      <c r="J40" s="279">
        <f t="shared" si="7"/>
        <v>124.19189824415871</v>
      </c>
      <c r="K40" s="278">
        <f t="shared" si="8"/>
        <v>13.63497820904983</v>
      </c>
    </row>
    <row r="41" spans="2:11" ht="15.75" x14ac:dyDescent="0.25">
      <c r="B41" s="44"/>
      <c r="C41" s="32"/>
      <c r="D41" s="34"/>
      <c r="E41" s="32"/>
      <c r="F41" s="33"/>
      <c r="G41" s="281"/>
      <c r="H41" s="281"/>
      <c r="I41" s="281"/>
      <c r="J41" s="279"/>
      <c r="K41" s="278"/>
    </row>
    <row r="42" spans="2:11" ht="18" x14ac:dyDescent="0.25">
      <c r="B42" s="335"/>
      <c r="C42" s="336"/>
      <c r="D42" s="336"/>
      <c r="E42" s="336"/>
      <c r="F42" s="336"/>
      <c r="G42" s="336"/>
      <c r="H42" s="336"/>
      <c r="I42" s="336"/>
      <c r="J42" s="336"/>
      <c r="K42" s="337"/>
    </row>
    <row r="43" spans="2:11" ht="36.75" customHeight="1" x14ac:dyDescent="0.25">
      <c r="B43" s="327" t="s">
        <v>7</v>
      </c>
      <c r="C43" s="328"/>
      <c r="D43" s="328"/>
      <c r="E43" s="328"/>
      <c r="F43" s="329"/>
      <c r="G43" s="18" t="s">
        <v>48</v>
      </c>
      <c r="H43" s="18" t="s">
        <v>44</v>
      </c>
      <c r="I43" s="18" t="s">
        <v>45</v>
      </c>
      <c r="J43" s="18" t="s">
        <v>18</v>
      </c>
      <c r="K43" s="97" t="s">
        <v>34</v>
      </c>
    </row>
    <row r="44" spans="2:11" x14ac:dyDescent="0.25">
      <c r="B44" s="324">
        <v>1</v>
      </c>
      <c r="C44" s="325"/>
      <c r="D44" s="325"/>
      <c r="E44" s="325"/>
      <c r="F44" s="326"/>
      <c r="G44" s="20">
        <v>2</v>
      </c>
      <c r="H44" s="20">
        <v>3</v>
      </c>
      <c r="I44" s="20">
        <v>4</v>
      </c>
      <c r="J44" s="20" t="s">
        <v>203</v>
      </c>
      <c r="K44" s="98" t="s">
        <v>204</v>
      </c>
    </row>
    <row r="45" spans="2:11" ht="15.75" x14ac:dyDescent="0.25">
      <c r="B45" s="104"/>
      <c r="C45" s="105"/>
      <c r="D45" s="105"/>
      <c r="E45" s="106"/>
      <c r="F45" s="45" t="s">
        <v>32</v>
      </c>
      <c r="G45" s="114">
        <f>G46+G97</f>
        <v>709856.28000000014</v>
      </c>
      <c r="H45" s="114">
        <f t="shared" ref="H45:I45" si="9">H46+H97</f>
        <v>1415965.4100000001</v>
      </c>
      <c r="I45" s="114">
        <f t="shared" si="9"/>
        <v>739239.69000000006</v>
      </c>
      <c r="J45" s="114">
        <f>I45/G45*100</f>
        <v>104.13934634768603</v>
      </c>
      <c r="K45" s="114">
        <f>I45/H45*100</f>
        <v>52.207468118871638</v>
      </c>
    </row>
    <row r="46" spans="2:11" ht="15.75" x14ac:dyDescent="0.25">
      <c r="B46" s="104">
        <v>3</v>
      </c>
      <c r="C46" s="105"/>
      <c r="D46" s="105"/>
      <c r="E46" s="106"/>
      <c r="F46" s="45" t="s">
        <v>4</v>
      </c>
      <c r="G46" s="114">
        <f>G47+G56+G86+G89+G93</f>
        <v>706558.30000000016</v>
      </c>
      <c r="H46" s="114">
        <f>H47+H56+H86+H89+H93</f>
        <v>1383315.4100000001</v>
      </c>
      <c r="I46" s="114">
        <f>I47+I56+I86+I89+I93</f>
        <v>737090.44000000006</v>
      </c>
      <c r="J46" s="114">
        <f t="shared" ref="J46:J95" si="10">I46/G46*100</f>
        <v>104.32124850843871</v>
      </c>
      <c r="K46" s="114">
        <f t="shared" ref="K46:K95" si="11">I46/H46*100</f>
        <v>53.284336650308838</v>
      </c>
    </row>
    <row r="47" spans="2:11" ht="15.75" x14ac:dyDescent="0.25">
      <c r="B47" s="104"/>
      <c r="C47" s="105">
        <v>31</v>
      </c>
      <c r="D47" s="107"/>
      <c r="E47" s="108"/>
      <c r="F47" s="45" t="s">
        <v>5</v>
      </c>
      <c r="G47" s="114">
        <f>G48+G52+G53</f>
        <v>574519.79</v>
      </c>
      <c r="H47" s="114">
        <f>H48+H52+H53</f>
        <v>1114304.31</v>
      </c>
      <c r="I47" s="114">
        <f t="shared" ref="I47" si="12">I48+I52+I53</f>
        <v>589166.12</v>
      </c>
      <c r="J47" s="114">
        <f t="shared" si="10"/>
        <v>102.54931688253942</v>
      </c>
      <c r="K47" s="114">
        <f t="shared" si="11"/>
        <v>52.873000195072386</v>
      </c>
    </row>
    <row r="48" spans="2:11" ht="15.75" x14ac:dyDescent="0.25">
      <c r="B48" s="109"/>
      <c r="C48" s="110"/>
      <c r="D48" s="111">
        <v>311</v>
      </c>
      <c r="E48" s="112"/>
      <c r="F48" s="44" t="s">
        <v>25</v>
      </c>
      <c r="G48" s="114">
        <f>SUM(G49:G51)</f>
        <v>473394.79</v>
      </c>
      <c r="H48" s="114">
        <v>915345.6</v>
      </c>
      <c r="I48" s="114">
        <f t="shared" ref="I48" si="13">SUM(I49:I51)</f>
        <v>487892.08</v>
      </c>
      <c r="J48" s="114">
        <f t="shared" si="10"/>
        <v>103.06241012918626</v>
      </c>
      <c r="K48" s="114">
        <f t="shared" si="11"/>
        <v>53.301406594405442</v>
      </c>
    </row>
    <row r="49" spans="2:13" ht="15.75" x14ac:dyDescent="0.25">
      <c r="B49" s="109"/>
      <c r="C49" s="110"/>
      <c r="D49" s="110"/>
      <c r="E49" s="112">
        <v>3111</v>
      </c>
      <c r="F49" s="34" t="s">
        <v>26</v>
      </c>
      <c r="G49" s="152">
        <v>473394.79</v>
      </c>
      <c r="H49" s="42"/>
      <c r="I49" s="152">
        <v>487892.08</v>
      </c>
      <c r="J49" s="114">
        <f t="shared" si="10"/>
        <v>103.06241012918626</v>
      </c>
      <c r="K49" s="114" t="e">
        <f t="shared" si="11"/>
        <v>#DIV/0!</v>
      </c>
    </row>
    <row r="50" spans="2:13" ht="15.75" x14ac:dyDescent="0.25">
      <c r="B50" s="109"/>
      <c r="C50" s="110"/>
      <c r="D50" s="110"/>
      <c r="E50" s="112">
        <v>3113</v>
      </c>
      <c r="F50" s="34" t="s">
        <v>171</v>
      </c>
      <c r="G50" s="42">
        <v>0</v>
      </c>
      <c r="H50" s="42"/>
      <c r="I50" s="42">
        <v>0</v>
      </c>
      <c r="J50" s="114" t="e">
        <f t="shared" si="10"/>
        <v>#DIV/0!</v>
      </c>
      <c r="K50" s="114" t="e">
        <f t="shared" si="11"/>
        <v>#DIV/0!</v>
      </c>
    </row>
    <row r="51" spans="2:13" ht="15.75" x14ac:dyDescent="0.25">
      <c r="B51" s="109"/>
      <c r="C51" s="110"/>
      <c r="D51" s="110"/>
      <c r="E51" s="112">
        <v>3114</v>
      </c>
      <c r="F51" s="34" t="s">
        <v>172</v>
      </c>
      <c r="G51" s="42">
        <v>0</v>
      </c>
      <c r="H51" s="42"/>
      <c r="I51" s="42">
        <v>0</v>
      </c>
      <c r="J51" s="114" t="e">
        <f t="shared" si="10"/>
        <v>#DIV/0!</v>
      </c>
      <c r="K51" s="114" t="e">
        <f t="shared" si="11"/>
        <v>#DIV/0!</v>
      </c>
    </row>
    <row r="52" spans="2:13" ht="15.75" x14ac:dyDescent="0.25">
      <c r="B52" s="109"/>
      <c r="C52" s="110"/>
      <c r="D52" s="111">
        <v>312</v>
      </c>
      <c r="E52" s="113"/>
      <c r="F52" s="44" t="s">
        <v>109</v>
      </c>
      <c r="G52" s="115">
        <v>23014.82</v>
      </c>
      <c r="H52" s="114">
        <v>45815</v>
      </c>
      <c r="I52" s="115">
        <v>21946.09</v>
      </c>
      <c r="J52" s="114">
        <f t="shared" si="10"/>
        <v>95.356339958339888</v>
      </c>
      <c r="K52" s="114">
        <f t="shared" si="11"/>
        <v>47.901538797337118</v>
      </c>
    </row>
    <row r="53" spans="2:13" ht="15.75" x14ac:dyDescent="0.25">
      <c r="B53" s="109"/>
      <c r="C53" s="110"/>
      <c r="D53" s="111">
        <v>313</v>
      </c>
      <c r="E53" s="113"/>
      <c r="F53" s="44" t="s">
        <v>110</v>
      </c>
      <c r="G53" s="114">
        <f>G55+G54</f>
        <v>78110.179999999993</v>
      </c>
      <c r="H53" s="114">
        <v>153143.71</v>
      </c>
      <c r="I53" s="114">
        <f t="shared" ref="I53" si="14">SUM(I54:I55)</f>
        <v>79327.95</v>
      </c>
      <c r="J53" s="114">
        <f t="shared" si="10"/>
        <v>101.55904134390678</v>
      </c>
      <c r="K53" s="114">
        <f t="shared" si="11"/>
        <v>51.799678876788349</v>
      </c>
      <c r="M53" s="69"/>
    </row>
    <row r="54" spans="2:13" ht="15.75" x14ac:dyDescent="0.25">
      <c r="B54" s="109"/>
      <c r="C54" s="110"/>
      <c r="D54" s="112"/>
      <c r="E54" s="112">
        <v>3132</v>
      </c>
      <c r="F54" s="34" t="s">
        <v>151</v>
      </c>
      <c r="G54" s="43">
        <v>78110.179999999993</v>
      </c>
      <c r="H54" s="42"/>
      <c r="I54" s="43">
        <v>79327.95</v>
      </c>
      <c r="J54" s="114">
        <f t="shared" si="10"/>
        <v>101.55904134390678</v>
      </c>
      <c r="K54" s="114" t="e">
        <f t="shared" si="11"/>
        <v>#DIV/0!</v>
      </c>
    </row>
    <row r="55" spans="2:13" ht="33" customHeight="1" x14ac:dyDescent="0.25">
      <c r="B55" s="109"/>
      <c r="C55" s="110"/>
      <c r="D55" s="110"/>
      <c r="E55" s="112">
        <v>3133</v>
      </c>
      <c r="F55" s="35" t="s">
        <v>173</v>
      </c>
      <c r="G55" s="43">
        <v>0</v>
      </c>
      <c r="H55" s="42"/>
      <c r="I55" s="43">
        <v>0</v>
      </c>
      <c r="J55" s="114" t="e">
        <f t="shared" si="10"/>
        <v>#DIV/0!</v>
      </c>
      <c r="K55" s="114" t="e">
        <f t="shared" si="11"/>
        <v>#DIV/0!</v>
      </c>
    </row>
    <row r="56" spans="2:13" ht="15.75" x14ac:dyDescent="0.25">
      <c r="B56" s="109"/>
      <c r="C56" s="111">
        <v>32</v>
      </c>
      <c r="D56" s="110"/>
      <c r="E56" s="112"/>
      <c r="F56" s="144" t="s">
        <v>10</v>
      </c>
      <c r="G56" s="114">
        <f>G57+G62+G69+G79</f>
        <v>131304.31</v>
      </c>
      <c r="H56" s="114">
        <f>H57+H62+H69+H79</f>
        <v>247484.1</v>
      </c>
      <c r="I56" s="114">
        <f t="shared" ref="I56" si="15">I57+I62+I69+I79</f>
        <v>147125.99</v>
      </c>
      <c r="J56" s="114">
        <f t="shared" si="10"/>
        <v>112.04962731230985</v>
      </c>
      <c r="K56" s="114">
        <f t="shared" si="11"/>
        <v>59.448663570710195</v>
      </c>
    </row>
    <row r="57" spans="2:13" ht="15.75" x14ac:dyDescent="0.25">
      <c r="B57" s="109"/>
      <c r="C57" s="111"/>
      <c r="D57" s="111">
        <v>321</v>
      </c>
      <c r="E57" s="111"/>
      <c r="F57" s="44" t="s">
        <v>174</v>
      </c>
      <c r="G57" s="114">
        <f>SUM(G58:G61)</f>
        <v>18622.93</v>
      </c>
      <c r="H57" s="114">
        <v>41889.620000000003</v>
      </c>
      <c r="I57" s="114">
        <f>SUM(I58:I61)</f>
        <v>20420.060000000001</v>
      </c>
      <c r="J57" s="114">
        <f t="shared" si="10"/>
        <v>109.65009265459302</v>
      </c>
      <c r="K57" s="114">
        <f t="shared" si="11"/>
        <v>48.747303031156648</v>
      </c>
    </row>
    <row r="58" spans="2:13" ht="15.75" x14ac:dyDescent="0.25">
      <c r="B58" s="109"/>
      <c r="C58" s="111"/>
      <c r="D58" s="111"/>
      <c r="E58" s="112">
        <v>3211</v>
      </c>
      <c r="F58" s="34" t="s">
        <v>27</v>
      </c>
      <c r="G58" s="42">
        <v>1601.55</v>
      </c>
      <c r="H58" s="42"/>
      <c r="I58" s="152">
        <v>1481.68</v>
      </c>
      <c r="J58" s="114">
        <f t="shared" si="10"/>
        <v>92.5153757297618</v>
      </c>
      <c r="K58" s="114" t="e">
        <f t="shared" si="11"/>
        <v>#DIV/0!</v>
      </c>
    </row>
    <row r="59" spans="2:13" ht="30.75" customHeight="1" x14ac:dyDescent="0.25">
      <c r="B59" s="109"/>
      <c r="C59" s="110"/>
      <c r="D59" s="112"/>
      <c r="E59" s="112" t="s">
        <v>168</v>
      </c>
      <c r="F59" s="35" t="s">
        <v>175</v>
      </c>
      <c r="G59" s="42">
        <v>16374.38</v>
      </c>
      <c r="H59" s="42"/>
      <c r="I59" s="43">
        <v>18280.38</v>
      </c>
      <c r="J59" s="114">
        <f t="shared" si="10"/>
        <v>111.64013538222517</v>
      </c>
      <c r="K59" s="114" t="e">
        <f t="shared" si="11"/>
        <v>#DIV/0!</v>
      </c>
    </row>
    <row r="60" spans="2:13" ht="24" customHeight="1" x14ac:dyDescent="0.25">
      <c r="B60" s="109"/>
      <c r="C60" s="110"/>
      <c r="D60" s="112"/>
      <c r="E60" s="112">
        <v>3213</v>
      </c>
      <c r="F60" s="35" t="s">
        <v>77</v>
      </c>
      <c r="G60" s="42">
        <v>110</v>
      </c>
      <c r="H60" s="42"/>
      <c r="I60" s="43">
        <v>175</v>
      </c>
      <c r="J60" s="114">
        <f t="shared" si="10"/>
        <v>159.09090909090909</v>
      </c>
      <c r="K60" s="114" t="e">
        <f t="shared" si="11"/>
        <v>#DIV/0!</v>
      </c>
    </row>
    <row r="61" spans="2:13" ht="24" customHeight="1" x14ac:dyDescent="0.25">
      <c r="B61" s="109"/>
      <c r="C61" s="110"/>
      <c r="D61" s="112"/>
      <c r="E61" s="112">
        <v>3214</v>
      </c>
      <c r="F61" s="35" t="s">
        <v>78</v>
      </c>
      <c r="G61" s="42">
        <v>537</v>
      </c>
      <c r="H61" s="42"/>
      <c r="I61" s="43">
        <v>483</v>
      </c>
      <c r="J61" s="114">
        <f t="shared" si="10"/>
        <v>89.944134078212286</v>
      </c>
      <c r="K61" s="114" t="e">
        <f t="shared" si="11"/>
        <v>#DIV/0!</v>
      </c>
    </row>
    <row r="62" spans="2:13" ht="15.75" x14ac:dyDescent="0.25">
      <c r="B62" s="116"/>
      <c r="C62" s="117"/>
      <c r="D62" s="117">
        <v>322</v>
      </c>
      <c r="E62" s="118"/>
      <c r="F62" s="119" t="s">
        <v>176</v>
      </c>
      <c r="G62" s="114">
        <f>SUM(G63:G68)</f>
        <v>44637.539999999994</v>
      </c>
      <c r="H62" s="114">
        <v>92932.08</v>
      </c>
      <c r="I62" s="114">
        <f>SUM(I63:I68)</f>
        <v>47858.03</v>
      </c>
      <c r="J62" s="114">
        <f t="shared" si="10"/>
        <v>107.21475690640658</v>
      </c>
      <c r="K62" s="114">
        <f t="shared" si="11"/>
        <v>51.497857359912743</v>
      </c>
    </row>
    <row r="63" spans="2:13" ht="15.75" x14ac:dyDescent="0.25">
      <c r="B63" s="120"/>
      <c r="C63" s="107"/>
      <c r="D63" s="107"/>
      <c r="E63" s="108" t="s">
        <v>169</v>
      </c>
      <c r="F63" s="121" t="s">
        <v>153</v>
      </c>
      <c r="G63" s="43">
        <v>3416.08</v>
      </c>
      <c r="H63" s="42"/>
      <c r="I63" s="43">
        <v>3238.64</v>
      </c>
      <c r="J63" s="114">
        <f t="shared" si="10"/>
        <v>94.80574225427975</v>
      </c>
      <c r="K63" s="114" t="e">
        <f t="shared" si="11"/>
        <v>#DIV/0!</v>
      </c>
    </row>
    <row r="64" spans="2:13" ht="15.75" x14ac:dyDescent="0.25">
      <c r="B64" s="120"/>
      <c r="C64" s="107"/>
      <c r="D64" s="110"/>
      <c r="E64" s="112" t="s">
        <v>170</v>
      </c>
      <c r="F64" s="34" t="s">
        <v>80</v>
      </c>
      <c r="G64" s="43">
        <v>23692.77</v>
      </c>
      <c r="H64" s="42"/>
      <c r="I64" s="43">
        <v>26323.55</v>
      </c>
      <c r="J64" s="114">
        <f t="shared" si="10"/>
        <v>111.10372489160194</v>
      </c>
      <c r="K64" s="114" t="e">
        <f t="shared" si="11"/>
        <v>#DIV/0!</v>
      </c>
    </row>
    <row r="65" spans="2:11" ht="15.75" x14ac:dyDescent="0.25">
      <c r="B65" s="122"/>
      <c r="C65" s="123"/>
      <c r="D65" s="123"/>
      <c r="E65" s="124">
        <v>3223</v>
      </c>
      <c r="F65" s="125" t="s">
        <v>177</v>
      </c>
      <c r="G65" s="127">
        <v>12272.31</v>
      </c>
      <c r="H65" s="126"/>
      <c r="I65" s="127">
        <v>14847.61</v>
      </c>
      <c r="J65" s="114">
        <f t="shared" si="10"/>
        <v>120.98463940366567</v>
      </c>
      <c r="K65" s="114" t="e">
        <f t="shared" si="11"/>
        <v>#DIV/0!</v>
      </c>
    </row>
    <row r="66" spans="2:11" ht="15.75" x14ac:dyDescent="0.25">
      <c r="B66" s="128"/>
      <c r="C66" s="128"/>
      <c r="D66" s="128"/>
      <c r="E66" s="129">
        <v>3224</v>
      </c>
      <c r="F66" s="32" t="s">
        <v>83</v>
      </c>
      <c r="G66" s="43">
        <v>3575.36</v>
      </c>
      <c r="H66" s="43"/>
      <c r="I66" s="43">
        <v>2727.2</v>
      </c>
      <c r="J66" s="114">
        <f t="shared" si="10"/>
        <v>76.277633580954074</v>
      </c>
      <c r="K66" s="114" t="e">
        <f t="shared" si="11"/>
        <v>#DIV/0!</v>
      </c>
    </row>
    <row r="67" spans="2:11" ht="15.75" x14ac:dyDescent="0.25">
      <c r="B67" s="128"/>
      <c r="C67" s="128"/>
      <c r="D67" s="128"/>
      <c r="E67" s="129">
        <v>3225</v>
      </c>
      <c r="F67" s="32" t="s">
        <v>178</v>
      </c>
      <c r="G67" s="43">
        <v>1681.02</v>
      </c>
      <c r="H67" s="43"/>
      <c r="I67" s="43">
        <v>607.03</v>
      </c>
      <c r="J67" s="114">
        <f t="shared" si="10"/>
        <v>36.110813672651126</v>
      </c>
      <c r="K67" s="114" t="e">
        <f t="shared" si="11"/>
        <v>#DIV/0!</v>
      </c>
    </row>
    <row r="68" spans="2:11" ht="15.75" x14ac:dyDescent="0.25">
      <c r="B68" s="128"/>
      <c r="C68" s="128"/>
      <c r="D68" s="128"/>
      <c r="E68" s="129">
        <v>3227</v>
      </c>
      <c r="F68" s="32" t="s">
        <v>193</v>
      </c>
      <c r="G68" s="43">
        <v>0</v>
      </c>
      <c r="H68" s="43"/>
      <c r="I68" s="43">
        <v>114</v>
      </c>
      <c r="J68" s="114" t="e">
        <f t="shared" si="10"/>
        <v>#DIV/0!</v>
      </c>
      <c r="K68" s="114" t="e">
        <f t="shared" si="11"/>
        <v>#DIV/0!</v>
      </c>
    </row>
    <row r="69" spans="2:11" ht="15.75" x14ac:dyDescent="0.25">
      <c r="B69" s="130"/>
      <c r="C69" s="130"/>
      <c r="D69" s="130">
        <v>323</v>
      </c>
      <c r="E69" s="131"/>
      <c r="F69" s="132" t="s">
        <v>179</v>
      </c>
      <c r="G69" s="133">
        <f>SUM(G70:G78)</f>
        <v>63650.630000000005</v>
      </c>
      <c r="H69" s="133">
        <v>97122.4</v>
      </c>
      <c r="I69" s="133">
        <f>SUM(I70:I78)</f>
        <v>75726.349999999991</v>
      </c>
      <c r="J69" s="114">
        <f t="shared" si="10"/>
        <v>118.97187820450479</v>
      </c>
      <c r="K69" s="114">
        <f t="shared" si="11"/>
        <v>77.970015156132874</v>
      </c>
    </row>
    <row r="70" spans="2:11" ht="15.75" x14ac:dyDescent="0.25">
      <c r="B70" s="130"/>
      <c r="C70" s="130"/>
      <c r="D70" s="130"/>
      <c r="E70" s="134">
        <v>3231</v>
      </c>
      <c r="F70" s="141" t="s">
        <v>85</v>
      </c>
      <c r="G70" s="143">
        <v>688.43</v>
      </c>
      <c r="H70" s="143"/>
      <c r="I70" s="143">
        <v>727.58</v>
      </c>
      <c r="J70" s="114">
        <f t="shared" si="10"/>
        <v>105.68685269381058</v>
      </c>
      <c r="K70" s="114" t="e">
        <f t="shared" si="11"/>
        <v>#DIV/0!</v>
      </c>
    </row>
    <row r="71" spans="2:11" ht="15.75" x14ac:dyDescent="0.25">
      <c r="B71" s="128"/>
      <c r="C71" s="128"/>
      <c r="D71" s="128"/>
      <c r="E71" s="129">
        <v>3232</v>
      </c>
      <c r="F71" s="32" t="s">
        <v>180</v>
      </c>
      <c r="G71" s="43">
        <v>6433.71</v>
      </c>
      <c r="H71" s="43"/>
      <c r="I71" s="43">
        <v>7698.97</v>
      </c>
      <c r="J71" s="114">
        <f t="shared" si="10"/>
        <v>119.66610245099641</v>
      </c>
      <c r="K71" s="114" t="e">
        <f t="shared" si="11"/>
        <v>#DIV/0!</v>
      </c>
    </row>
    <row r="72" spans="2:11" ht="15.75" x14ac:dyDescent="0.25">
      <c r="B72" s="128"/>
      <c r="C72" s="128"/>
      <c r="D72" s="128"/>
      <c r="E72" s="129">
        <v>3233</v>
      </c>
      <c r="F72" s="32" t="s">
        <v>87</v>
      </c>
      <c r="G72" s="43">
        <v>0</v>
      </c>
      <c r="H72" s="43"/>
      <c r="I72" s="43">
        <v>869.5</v>
      </c>
      <c r="J72" s="114" t="e">
        <f t="shared" si="10"/>
        <v>#DIV/0!</v>
      </c>
      <c r="K72" s="114" t="e">
        <f t="shared" si="11"/>
        <v>#DIV/0!</v>
      </c>
    </row>
    <row r="73" spans="2:11" ht="15.75" x14ac:dyDescent="0.25">
      <c r="B73" s="128"/>
      <c r="C73" s="128"/>
      <c r="D73" s="128"/>
      <c r="E73" s="129">
        <v>3234</v>
      </c>
      <c r="F73" s="32" t="s">
        <v>88</v>
      </c>
      <c r="G73" s="43">
        <v>3955.63</v>
      </c>
      <c r="H73" s="43"/>
      <c r="I73" s="43">
        <v>6101.68</v>
      </c>
      <c r="J73" s="114">
        <f t="shared" si="10"/>
        <v>154.25305197907792</v>
      </c>
      <c r="K73" s="114" t="e">
        <f t="shared" si="11"/>
        <v>#DIV/0!</v>
      </c>
    </row>
    <row r="74" spans="2:11" ht="15.75" x14ac:dyDescent="0.25">
      <c r="B74" s="128"/>
      <c r="C74" s="128"/>
      <c r="D74" s="128"/>
      <c r="E74" s="129">
        <v>3235</v>
      </c>
      <c r="F74" s="32" t="s">
        <v>125</v>
      </c>
      <c r="G74" s="43">
        <v>51022.47</v>
      </c>
      <c r="H74" s="43"/>
      <c r="I74" s="43">
        <v>59053.74</v>
      </c>
      <c r="J74" s="114">
        <f t="shared" si="10"/>
        <v>115.74065308872736</v>
      </c>
      <c r="K74" s="114" t="e">
        <f t="shared" si="11"/>
        <v>#DIV/0!</v>
      </c>
    </row>
    <row r="75" spans="2:11" ht="15.75" x14ac:dyDescent="0.25">
      <c r="B75" s="128"/>
      <c r="C75" s="128"/>
      <c r="D75" s="128"/>
      <c r="E75" s="129">
        <v>3236</v>
      </c>
      <c r="F75" s="32" t="s">
        <v>91</v>
      </c>
      <c r="G75" s="43">
        <v>128.78</v>
      </c>
      <c r="H75" s="43"/>
      <c r="I75" s="43">
        <v>583.29</v>
      </c>
      <c r="J75" s="114">
        <f t="shared" si="10"/>
        <v>452.93523839105444</v>
      </c>
      <c r="K75" s="114" t="e">
        <f t="shared" si="11"/>
        <v>#DIV/0!</v>
      </c>
    </row>
    <row r="76" spans="2:11" ht="15.75" x14ac:dyDescent="0.25">
      <c r="B76" s="128"/>
      <c r="C76" s="128"/>
      <c r="D76" s="128"/>
      <c r="E76" s="129">
        <v>3237</v>
      </c>
      <c r="F76" s="32" t="s">
        <v>181</v>
      </c>
      <c r="G76" s="43">
        <v>730.02</v>
      </c>
      <c r="H76" s="43"/>
      <c r="I76" s="43">
        <v>0</v>
      </c>
      <c r="J76" s="114">
        <f t="shared" si="10"/>
        <v>0</v>
      </c>
      <c r="K76" s="114" t="e">
        <f t="shared" si="11"/>
        <v>#DIV/0!</v>
      </c>
    </row>
    <row r="77" spans="2:11" ht="15.75" x14ac:dyDescent="0.25">
      <c r="B77" s="128"/>
      <c r="C77" s="128"/>
      <c r="D77" s="128"/>
      <c r="E77" s="129">
        <v>3238</v>
      </c>
      <c r="F77" s="32" t="s">
        <v>93</v>
      </c>
      <c r="G77" s="43">
        <v>609.91</v>
      </c>
      <c r="H77" s="43"/>
      <c r="I77" s="43">
        <v>609.91</v>
      </c>
      <c r="J77" s="114">
        <f t="shared" si="10"/>
        <v>100</v>
      </c>
      <c r="K77" s="114" t="e">
        <f t="shared" si="11"/>
        <v>#DIV/0!</v>
      </c>
    </row>
    <row r="78" spans="2:11" ht="15.75" x14ac:dyDescent="0.25">
      <c r="B78" s="128"/>
      <c r="C78" s="128"/>
      <c r="D78" s="128"/>
      <c r="E78" s="129">
        <v>3239</v>
      </c>
      <c r="F78" s="32" t="s">
        <v>94</v>
      </c>
      <c r="G78" s="43">
        <v>81.680000000000007</v>
      </c>
      <c r="H78" s="43"/>
      <c r="I78" s="43">
        <v>81.680000000000007</v>
      </c>
      <c r="J78" s="114">
        <f t="shared" si="10"/>
        <v>100</v>
      </c>
      <c r="K78" s="114" t="e">
        <f t="shared" si="11"/>
        <v>#DIV/0!</v>
      </c>
    </row>
    <row r="79" spans="2:11" ht="15.75" x14ac:dyDescent="0.25">
      <c r="B79" s="128"/>
      <c r="C79" s="128"/>
      <c r="D79" s="135">
        <v>329</v>
      </c>
      <c r="E79" s="136"/>
      <c r="F79" s="137" t="s">
        <v>97</v>
      </c>
      <c r="G79" s="115">
        <f>SUM(G80:G85)</f>
        <v>4393.21</v>
      </c>
      <c r="H79" s="115">
        <v>15540</v>
      </c>
      <c r="I79" s="115">
        <f>SUM(I80:I85)</f>
        <v>3121.55</v>
      </c>
      <c r="J79" s="114">
        <f t="shared" si="10"/>
        <v>71.053967372376931</v>
      </c>
      <c r="K79" s="114">
        <f t="shared" si="11"/>
        <v>20.08719433719434</v>
      </c>
    </row>
    <row r="80" spans="2:11" ht="15.75" x14ac:dyDescent="0.25">
      <c r="B80" s="128"/>
      <c r="C80" s="128"/>
      <c r="D80" s="128"/>
      <c r="E80" s="129">
        <v>3292</v>
      </c>
      <c r="F80" s="32" t="s">
        <v>95</v>
      </c>
      <c r="G80" s="43">
        <v>151.71</v>
      </c>
      <c r="H80" s="43"/>
      <c r="I80" s="43">
        <v>49.05</v>
      </c>
      <c r="J80" s="114">
        <f t="shared" si="10"/>
        <v>32.331421791576034</v>
      </c>
      <c r="K80" s="114" t="e">
        <f t="shared" si="11"/>
        <v>#DIV/0!</v>
      </c>
    </row>
    <row r="81" spans="2:11" ht="15.75" x14ac:dyDescent="0.25">
      <c r="B81" s="128"/>
      <c r="C81" s="128"/>
      <c r="D81" s="128"/>
      <c r="E81" s="129">
        <v>3293</v>
      </c>
      <c r="F81" s="102" t="s">
        <v>131</v>
      </c>
      <c r="G81" s="43">
        <v>0</v>
      </c>
      <c r="H81" s="43"/>
      <c r="I81" s="43">
        <v>0</v>
      </c>
      <c r="J81" s="114" t="e">
        <f t="shared" si="10"/>
        <v>#DIV/0!</v>
      </c>
      <c r="K81" s="114" t="e">
        <f t="shared" si="11"/>
        <v>#DIV/0!</v>
      </c>
    </row>
    <row r="82" spans="2:11" ht="15.75" x14ac:dyDescent="0.25">
      <c r="B82" s="128"/>
      <c r="C82" s="128"/>
      <c r="D82" s="128"/>
      <c r="E82" s="129">
        <v>3294</v>
      </c>
      <c r="F82" s="102" t="s">
        <v>182</v>
      </c>
      <c r="G82" s="43">
        <v>205</v>
      </c>
      <c r="H82" s="43"/>
      <c r="I82" s="43">
        <v>165</v>
      </c>
      <c r="J82" s="114">
        <f t="shared" si="10"/>
        <v>80.487804878048792</v>
      </c>
      <c r="K82" s="114" t="e">
        <f t="shared" si="11"/>
        <v>#DIV/0!</v>
      </c>
    </row>
    <row r="83" spans="2:11" ht="15.75" x14ac:dyDescent="0.25">
      <c r="B83" s="128"/>
      <c r="C83" s="128"/>
      <c r="D83" s="128"/>
      <c r="E83" s="129">
        <v>3295</v>
      </c>
      <c r="F83" s="102" t="s">
        <v>183</v>
      </c>
      <c r="G83" s="43">
        <v>3576.5</v>
      </c>
      <c r="H83" s="43"/>
      <c r="I83" s="43">
        <v>0</v>
      </c>
      <c r="J83" s="114">
        <f t="shared" si="10"/>
        <v>0</v>
      </c>
      <c r="K83" s="114" t="e">
        <f t="shared" si="11"/>
        <v>#DIV/0!</v>
      </c>
    </row>
    <row r="84" spans="2:11" ht="15.75" x14ac:dyDescent="0.25">
      <c r="B84" s="128"/>
      <c r="C84" s="128"/>
      <c r="D84" s="128"/>
      <c r="E84" s="129">
        <v>3296</v>
      </c>
      <c r="F84" s="102" t="s">
        <v>121</v>
      </c>
      <c r="G84" s="43">
        <v>0</v>
      </c>
      <c r="H84" s="43"/>
      <c r="I84" s="43">
        <v>0</v>
      </c>
      <c r="J84" s="114" t="e">
        <f t="shared" si="10"/>
        <v>#DIV/0!</v>
      </c>
      <c r="K84" s="114" t="e">
        <f t="shared" si="11"/>
        <v>#DIV/0!</v>
      </c>
    </row>
    <row r="85" spans="2:11" ht="15.75" x14ac:dyDescent="0.25">
      <c r="B85" s="102"/>
      <c r="C85" s="102"/>
      <c r="D85" s="102"/>
      <c r="E85" s="32">
        <v>3299</v>
      </c>
      <c r="F85" s="102" t="s">
        <v>97</v>
      </c>
      <c r="G85" s="43">
        <f>60+400</f>
        <v>460</v>
      </c>
      <c r="H85" s="43"/>
      <c r="I85" s="43">
        <v>2907.5</v>
      </c>
      <c r="J85" s="114">
        <f t="shared" si="10"/>
        <v>632.06521739130437</v>
      </c>
      <c r="K85" s="114" t="e">
        <f t="shared" si="11"/>
        <v>#DIV/0!</v>
      </c>
    </row>
    <row r="86" spans="2:11" ht="15.75" x14ac:dyDescent="0.25">
      <c r="B86" s="102"/>
      <c r="C86" s="137">
        <v>34</v>
      </c>
      <c r="D86" s="137"/>
      <c r="E86" s="30"/>
      <c r="F86" s="137" t="s">
        <v>184</v>
      </c>
      <c r="G86" s="115">
        <f>G87</f>
        <v>0</v>
      </c>
      <c r="H86" s="115">
        <v>70</v>
      </c>
      <c r="I86" s="115">
        <f>I87</f>
        <v>0</v>
      </c>
      <c r="J86" s="114" t="e">
        <f t="shared" si="10"/>
        <v>#DIV/0!</v>
      </c>
      <c r="K86" s="114">
        <f t="shared" si="11"/>
        <v>0</v>
      </c>
    </row>
    <row r="87" spans="2:11" ht="15.75" x14ac:dyDescent="0.25">
      <c r="B87" s="102"/>
      <c r="C87" s="137"/>
      <c r="D87" s="137">
        <v>343</v>
      </c>
      <c r="E87" s="30"/>
      <c r="F87" s="137" t="s">
        <v>185</v>
      </c>
      <c r="G87" s="115">
        <f>G88</f>
        <v>0</v>
      </c>
      <c r="H87" s="115">
        <v>70</v>
      </c>
      <c r="I87" s="115">
        <f>I88</f>
        <v>0</v>
      </c>
      <c r="J87" s="114" t="e">
        <f t="shared" si="10"/>
        <v>#DIV/0!</v>
      </c>
      <c r="K87" s="114">
        <f t="shared" si="11"/>
        <v>0</v>
      </c>
    </row>
    <row r="88" spans="2:11" ht="15.75" x14ac:dyDescent="0.25">
      <c r="B88" s="102"/>
      <c r="C88" s="102"/>
      <c r="D88" s="102"/>
      <c r="E88" s="32">
        <v>3433</v>
      </c>
      <c r="F88" s="102" t="s">
        <v>186</v>
      </c>
      <c r="G88" s="43">
        <v>0</v>
      </c>
      <c r="H88" s="43"/>
      <c r="I88" s="43">
        <v>0</v>
      </c>
      <c r="J88" s="114" t="e">
        <f t="shared" si="10"/>
        <v>#DIV/0!</v>
      </c>
      <c r="K88" s="114" t="e">
        <f t="shared" si="11"/>
        <v>#DIV/0!</v>
      </c>
    </row>
    <row r="89" spans="2:11" ht="42" customHeight="1" x14ac:dyDescent="0.25">
      <c r="B89" s="102"/>
      <c r="C89" s="137">
        <v>37</v>
      </c>
      <c r="D89" s="137"/>
      <c r="E89" s="30"/>
      <c r="F89" s="142" t="s">
        <v>187</v>
      </c>
      <c r="G89" s="115">
        <f>G90</f>
        <v>281.52</v>
      </c>
      <c r="H89" s="115">
        <v>21000</v>
      </c>
      <c r="I89" s="115">
        <f>I90</f>
        <v>346.8</v>
      </c>
      <c r="J89" s="114">
        <f t="shared" si="10"/>
        <v>123.18840579710147</v>
      </c>
      <c r="K89" s="114">
        <f t="shared" si="11"/>
        <v>1.6514285714285715</v>
      </c>
    </row>
    <row r="90" spans="2:11" ht="33" customHeight="1" x14ac:dyDescent="0.25">
      <c r="B90" s="102"/>
      <c r="C90" s="137"/>
      <c r="D90" s="137">
        <v>372</v>
      </c>
      <c r="E90" s="30"/>
      <c r="F90" s="142" t="s">
        <v>188</v>
      </c>
      <c r="G90" s="115">
        <f>SUM(G91:G92)</f>
        <v>281.52</v>
      </c>
      <c r="H90" s="115">
        <v>17000</v>
      </c>
      <c r="I90" s="115">
        <f t="shared" ref="I90" si="16">SUM(I91:I92)</f>
        <v>346.8</v>
      </c>
      <c r="J90" s="114">
        <f t="shared" si="10"/>
        <v>123.18840579710147</v>
      </c>
      <c r="K90" s="114">
        <f t="shared" si="11"/>
        <v>2.04</v>
      </c>
    </row>
    <row r="91" spans="2:11" ht="15.75" x14ac:dyDescent="0.25">
      <c r="B91" s="102"/>
      <c r="C91" s="102"/>
      <c r="D91" s="102"/>
      <c r="E91" s="32">
        <v>3721</v>
      </c>
      <c r="F91" s="32" t="s">
        <v>189</v>
      </c>
      <c r="G91" s="43">
        <v>0</v>
      </c>
      <c r="H91" s="43"/>
      <c r="I91" s="43">
        <v>0</v>
      </c>
      <c r="J91" s="114" t="e">
        <f t="shared" si="10"/>
        <v>#DIV/0!</v>
      </c>
      <c r="K91" s="114" t="e">
        <f t="shared" si="11"/>
        <v>#DIV/0!</v>
      </c>
    </row>
    <row r="92" spans="2:11" ht="15.75" x14ac:dyDescent="0.25">
      <c r="B92" s="102"/>
      <c r="C92" s="102"/>
      <c r="D92" s="102"/>
      <c r="E92" s="32">
        <v>3722</v>
      </c>
      <c r="F92" s="32" t="s">
        <v>190</v>
      </c>
      <c r="G92" s="43">
        <v>281.52</v>
      </c>
      <c r="H92" s="43"/>
      <c r="I92" s="43">
        <v>346.8</v>
      </c>
      <c r="J92" s="114">
        <f t="shared" si="10"/>
        <v>123.18840579710147</v>
      </c>
      <c r="K92" s="114" t="e">
        <f t="shared" si="11"/>
        <v>#DIV/0!</v>
      </c>
    </row>
    <row r="93" spans="2:11" ht="15.75" x14ac:dyDescent="0.25">
      <c r="B93" s="102"/>
      <c r="C93" s="137">
        <v>38</v>
      </c>
      <c r="D93" s="137"/>
      <c r="E93" s="30"/>
      <c r="F93" s="137" t="s">
        <v>167</v>
      </c>
      <c r="G93" s="115">
        <f>G94</f>
        <v>452.68</v>
      </c>
      <c r="H93" s="115">
        <v>457</v>
      </c>
      <c r="I93" s="115">
        <f>I94</f>
        <v>451.53</v>
      </c>
      <c r="J93" s="114">
        <f t="shared" si="10"/>
        <v>99.745957409207378</v>
      </c>
      <c r="K93" s="114">
        <f t="shared" si="11"/>
        <v>98.80306345733041</v>
      </c>
    </row>
    <row r="94" spans="2:11" ht="15.75" x14ac:dyDescent="0.25">
      <c r="B94" s="102"/>
      <c r="C94" s="137"/>
      <c r="D94" s="137">
        <v>381</v>
      </c>
      <c r="E94" s="30"/>
      <c r="F94" s="137" t="s">
        <v>191</v>
      </c>
      <c r="G94" s="115">
        <f>G95</f>
        <v>452.68</v>
      </c>
      <c r="H94" s="115">
        <v>457</v>
      </c>
      <c r="I94" s="115">
        <f>I95</f>
        <v>451.53</v>
      </c>
      <c r="J94" s="114">
        <f t="shared" si="10"/>
        <v>99.745957409207378</v>
      </c>
      <c r="K94" s="114">
        <f t="shared" si="11"/>
        <v>98.80306345733041</v>
      </c>
    </row>
    <row r="95" spans="2:11" ht="15.75" x14ac:dyDescent="0.25">
      <c r="B95" s="102"/>
      <c r="C95" s="102"/>
      <c r="D95" s="102"/>
      <c r="E95" s="32">
        <v>3812</v>
      </c>
      <c r="F95" s="102" t="s">
        <v>192</v>
      </c>
      <c r="G95" s="43">
        <v>452.68</v>
      </c>
      <c r="H95" s="43"/>
      <c r="I95" s="43">
        <v>451.53</v>
      </c>
      <c r="J95" s="114">
        <f t="shared" si="10"/>
        <v>99.745957409207378</v>
      </c>
      <c r="K95" s="114" t="e">
        <f t="shared" si="11"/>
        <v>#DIV/0!</v>
      </c>
    </row>
    <row r="96" spans="2:11" ht="15.75" x14ac:dyDescent="0.25">
      <c r="B96" s="145"/>
      <c r="C96" s="145"/>
      <c r="D96" s="145"/>
      <c r="E96" s="146"/>
      <c r="F96" s="145"/>
      <c r="G96" s="147"/>
      <c r="H96" s="147"/>
      <c r="I96" s="147"/>
      <c r="J96" s="147"/>
      <c r="K96" s="148"/>
    </row>
    <row r="97" spans="2:11" ht="15.75" x14ac:dyDescent="0.25">
      <c r="B97" s="137">
        <v>4</v>
      </c>
      <c r="C97" s="137"/>
      <c r="D97" s="137"/>
      <c r="E97" s="30"/>
      <c r="F97" s="137" t="s">
        <v>6</v>
      </c>
      <c r="G97" s="115">
        <f>G98+G109</f>
        <v>3297.98</v>
      </c>
      <c r="H97" s="115">
        <f t="shared" ref="H97:I97" si="17">H98+H109</f>
        <v>32650</v>
      </c>
      <c r="I97" s="115">
        <f t="shared" si="17"/>
        <v>2149.25</v>
      </c>
      <c r="J97" s="115">
        <f>I97/G97*100</f>
        <v>65.168679009575555</v>
      </c>
      <c r="K97" s="115">
        <f>I97/H97*100</f>
        <v>6.5826952526799394</v>
      </c>
    </row>
    <row r="98" spans="2:11" ht="30" customHeight="1" x14ac:dyDescent="0.25">
      <c r="B98" s="102"/>
      <c r="C98" s="137">
        <v>42</v>
      </c>
      <c r="D98" s="137"/>
      <c r="E98" s="30"/>
      <c r="F98" s="142" t="s">
        <v>194</v>
      </c>
      <c r="G98" s="115">
        <f>G99+G105+G107</f>
        <v>3297.98</v>
      </c>
      <c r="H98" s="115">
        <f>H99+H105+H107</f>
        <v>32650</v>
      </c>
      <c r="I98" s="115">
        <f t="shared" ref="I98" si="18">I99+I105+I107</f>
        <v>2149.25</v>
      </c>
      <c r="J98" s="115">
        <f t="shared" ref="J98:J110" si="19">I98/G98*100</f>
        <v>65.168679009575555</v>
      </c>
      <c r="K98" s="115">
        <f t="shared" ref="K98:K110" si="20">I98/H98*100</f>
        <v>6.5826952526799394</v>
      </c>
    </row>
    <row r="99" spans="2:11" ht="15.75" x14ac:dyDescent="0.25">
      <c r="B99" s="102"/>
      <c r="C99" s="137"/>
      <c r="D99" s="137">
        <v>422</v>
      </c>
      <c r="E99" s="30"/>
      <c r="F99" s="137" t="s">
        <v>195</v>
      </c>
      <c r="G99" s="115">
        <f>SUM(G100:G104)</f>
        <v>3239.95</v>
      </c>
      <c r="H99" s="115">
        <v>12150</v>
      </c>
      <c r="I99" s="115">
        <f t="shared" ref="I99" si="21">SUM(I100:I104)</f>
        <v>2149.25</v>
      </c>
      <c r="J99" s="115">
        <f t="shared" si="19"/>
        <v>66.335900245374162</v>
      </c>
      <c r="K99" s="115">
        <f t="shared" si="20"/>
        <v>17.689300411522634</v>
      </c>
    </row>
    <row r="100" spans="2:11" ht="15.75" x14ac:dyDescent="0.25">
      <c r="B100" s="102"/>
      <c r="C100" s="102"/>
      <c r="D100" s="102"/>
      <c r="E100" s="32">
        <v>4221</v>
      </c>
      <c r="F100" s="102" t="s">
        <v>105</v>
      </c>
      <c r="G100" s="43">
        <v>3239.95</v>
      </c>
      <c r="H100" s="43"/>
      <c r="I100" s="43">
        <v>2149.25</v>
      </c>
      <c r="J100" s="115">
        <f t="shared" si="19"/>
        <v>66.335900245374162</v>
      </c>
      <c r="K100" s="115" t="e">
        <f t="shared" si="20"/>
        <v>#DIV/0!</v>
      </c>
    </row>
    <row r="101" spans="2:11" ht="15.75" x14ac:dyDescent="0.25">
      <c r="B101" s="102"/>
      <c r="C101" s="102"/>
      <c r="D101" s="102"/>
      <c r="E101" s="32">
        <v>4223</v>
      </c>
      <c r="F101" s="102" t="s">
        <v>215</v>
      </c>
      <c r="G101" s="43">
        <v>0</v>
      </c>
      <c r="H101" s="43"/>
      <c r="I101" s="43">
        <v>0</v>
      </c>
      <c r="J101" s="115" t="e">
        <f t="shared" si="19"/>
        <v>#DIV/0!</v>
      </c>
      <c r="K101" s="115" t="e">
        <f t="shared" si="20"/>
        <v>#DIV/0!</v>
      </c>
    </row>
    <row r="102" spans="2:11" ht="15.75" x14ac:dyDescent="0.25">
      <c r="B102" s="102"/>
      <c r="C102" s="102"/>
      <c r="D102" s="102"/>
      <c r="E102" s="32">
        <v>4224</v>
      </c>
      <c r="F102" s="102" t="s">
        <v>196</v>
      </c>
      <c r="G102" s="43">
        <v>0</v>
      </c>
      <c r="H102" s="43"/>
      <c r="I102" s="43">
        <v>0</v>
      </c>
      <c r="J102" s="115" t="e">
        <f t="shared" si="19"/>
        <v>#DIV/0!</v>
      </c>
      <c r="K102" s="115" t="e">
        <f t="shared" si="20"/>
        <v>#DIV/0!</v>
      </c>
    </row>
    <row r="103" spans="2:11" ht="15.75" x14ac:dyDescent="0.25">
      <c r="B103" s="102"/>
      <c r="C103" s="102"/>
      <c r="D103" s="102"/>
      <c r="E103" s="32">
        <v>4226</v>
      </c>
      <c r="F103" s="102" t="s">
        <v>197</v>
      </c>
      <c r="G103" s="43">
        <v>0</v>
      </c>
      <c r="H103" s="43"/>
      <c r="I103" s="43">
        <v>0</v>
      </c>
      <c r="J103" s="115" t="e">
        <f t="shared" si="19"/>
        <v>#DIV/0!</v>
      </c>
      <c r="K103" s="115" t="e">
        <f t="shared" si="20"/>
        <v>#DIV/0!</v>
      </c>
    </row>
    <row r="104" spans="2:11" ht="15.75" x14ac:dyDescent="0.25">
      <c r="B104" s="102"/>
      <c r="C104" s="102"/>
      <c r="D104" s="102"/>
      <c r="E104" s="32">
        <v>4227</v>
      </c>
      <c r="F104" s="102" t="s">
        <v>126</v>
      </c>
      <c r="G104" s="43">
        <v>0</v>
      </c>
      <c r="H104" s="43"/>
      <c r="I104" s="43">
        <v>0</v>
      </c>
      <c r="J104" s="115" t="e">
        <f t="shared" si="19"/>
        <v>#DIV/0!</v>
      </c>
      <c r="K104" s="115" t="e">
        <f t="shared" si="20"/>
        <v>#DIV/0!</v>
      </c>
    </row>
    <row r="105" spans="2:11" ht="32.25" customHeight="1" x14ac:dyDescent="0.25">
      <c r="B105" s="102"/>
      <c r="C105" s="102"/>
      <c r="D105" s="137">
        <v>424</v>
      </c>
      <c r="E105" s="30"/>
      <c r="F105" s="142" t="s">
        <v>198</v>
      </c>
      <c r="G105" s="115">
        <f>G106</f>
        <v>58.03</v>
      </c>
      <c r="H105" s="115">
        <v>20500</v>
      </c>
      <c r="I105" s="115">
        <f>I106</f>
        <v>0</v>
      </c>
      <c r="J105" s="115">
        <f t="shared" si="19"/>
        <v>0</v>
      </c>
      <c r="K105" s="115">
        <f t="shared" si="20"/>
        <v>0</v>
      </c>
    </row>
    <row r="106" spans="2:11" ht="15.75" x14ac:dyDescent="0.25">
      <c r="B106" s="102"/>
      <c r="C106" s="102"/>
      <c r="D106" s="102"/>
      <c r="E106" s="32">
        <v>4241</v>
      </c>
      <c r="F106" s="102" t="s">
        <v>120</v>
      </c>
      <c r="G106" s="43">
        <v>58.03</v>
      </c>
      <c r="H106" s="43"/>
      <c r="I106" s="152">
        <v>0</v>
      </c>
      <c r="J106" s="115">
        <f t="shared" si="19"/>
        <v>0</v>
      </c>
      <c r="K106" s="115" t="e">
        <f t="shared" si="20"/>
        <v>#DIV/0!</v>
      </c>
    </row>
    <row r="107" spans="2:11" ht="15.75" x14ac:dyDescent="0.25">
      <c r="B107" s="102"/>
      <c r="C107" s="102"/>
      <c r="D107" s="137">
        <v>426</v>
      </c>
      <c r="E107" s="30"/>
      <c r="F107" s="137" t="s">
        <v>199</v>
      </c>
      <c r="G107" s="115">
        <v>0</v>
      </c>
      <c r="H107" s="115">
        <v>0</v>
      </c>
      <c r="I107" s="115">
        <v>0</v>
      </c>
      <c r="J107" s="115" t="e">
        <f t="shared" si="19"/>
        <v>#DIV/0!</v>
      </c>
      <c r="K107" s="115" t="e">
        <f t="shared" si="20"/>
        <v>#DIV/0!</v>
      </c>
    </row>
    <row r="108" spans="2:11" ht="15.75" x14ac:dyDescent="0.25">
      <c r="B108" s="102"/>
      <c r="C108" s="102"/>
      <c r="D108" s="102"/>
      <c r="E108" s="32">
        <v>4264</v>
      </c>
      <c r="F108" s="102" t="s">
        <v>200</v>
      </c>
      <c r="G108" s="43">
        <v>0</v>
      </c>
      <c r="H108" s="43"/>
      <c r="I108" s="43">
        <v>0</v>
      </c>
      <c r="J108" s="115" t="e">
        <f t="shared" si="19"/>
        <v>#DIV/0!</v>
      </c>
      <c r="K108" s="115" t="e">
        <f t="shared" si="20"/>
        <v>#DIV/0!</v>
      </c>
    </row>
    <row r="109" spans="2:11" ht="34.5" customHeight="1" x14ac:dyDescent="0.25">
      <c r="B109" s="102"/>
      <c r="C109" s="137">
        <v>45</v>
      </c>
      <c r="D109" s="137"/>
      <c r="E109" s="30"/>
      <c r="F109" s="142" t="s">
        <v>201</v>
      </c>
      <c r="G109" s="115">
        <f>G110</f>
        <v>0</v>
      </c>
      <c r="H109" s="115">
        <v>0</v>
      </c>
      <c r="I109" s="115">
        <f>I110</f>
        <v>0</v>
      </c>
      <c r="J109" s="115" t="e">
        <f t="shared" si="19"/>
        <v>#DIV/0!</v>
      </c>
      <c r="K109" s="115" t="e">
        <f t="shared" si="20"/>
        <v>#DIV/0!</v>
      </c>
    </row>
    <row r="110" spans="2:11" ht="15.75" x14ac:dyDescent="0.25">
      <c r="B110" s="102"/>
      <c r="C110" s="137"/>
      <c r="D110" s="137">
        <v>451</v>
      </c>
      <c r="E110" s="30"/>
      <c r="F110" s="137" t="s">
        <v>100</v>
      </c>
      <c r="G110" s="115">
        <v>0</v>
      </c>
      <c r="H110" s="115"/>
      <c r="I110" s="115">
        <v>0</v>
      </c>
      <c r="J110" s="115" t="e">
        <f t="shared" si="19"/>
        <v>#DIV/0!</v>
      </c>
      <c r="K110" s="115" t="e">
        <f t="shared" si="20"/>
        <v>#DIV/0!</v>
      </c>
    </row>
    <row r="111" spans="2:11" ht="15.75" x14ac:dyDescent="0.25">
      <c r="B111" s="313" t="s">
        <v>208</v>
      </c>
      <c r="C111" s="314"/>
      <c r="D111" s="314"/>
      <c r="E111" s="314"/>
      <c r="F111" s="314"/>
      <c r="G111" s="314"/>
      <c r="H111" s="314"/>
      <c r="I111" s="314"/>
      <c r="J111" s="314"/>
      <c r="K111" s="315"/>
    </row>
    <row r="112" spans="2:11" ht="15.75" x14ac:dyDescent="0.25">
      <c r="B112" s="102"/>
      <c r="C112" s="137">
        <v>92</v>
      </c>
      <c r="D112" s="137"/>
      <c r="E112" s="32"/>
      <c r="F112" s="102"/>
      <c r="G112" s="115">
        <v>0</v>
      </c>
      <c r="H112" s="115">
        <v>0</v>
      </c>
      <c r="I112" s="115">
        <v>0</v>
      </c>
      <c r="J112" s="43"/>
      <c r="K112" s="40"/>
    </row>
    <row r="113" spans="2:11" ht="15.75" x14ac:dyDescent="0.25">
      <c r="B113" s="102"/>
      <c r="C113" s="137"/>
      <c r="D113" s="137">
        <v>922</v>
      </c>
      <c r="E113" s="32"/>
      <c r="F113" s="102"/>
      <c r="G113" s="115">
        <v>0</v>
      </c>
      <c r="H113" s="115">
        <v>0</v>
      </c>
      <c r="I113" s="115">
        <v>0</v>
      </c>
      <c r="J113" s="43"/>
      <c r="K113" s="40"/>
    </row>
    <row r="114" spans="2:11" ht="15.75" x14ac:dyDescent="0.25">
      <c r="B114" s="102"/>
      <c r="C114" s="102"/>
      <c r="D114" s="102"/>
      <c r="E114" s="32">
        <v>9222</v>
      </c>
      <c r="F114" s="102"/>
      <c r="G114" s="43">
        <v>0</v>
      </c>
      <c r="H114" s="43">
        <v>0</v>
      </c>
      <c r="I114" s="43">
        <v>0</v>
      </c>
      <c r="J114" s="43"/>
      <c r="K114" s="40"/>
    </row>
    <row r="115" spans="2:11" ht="15.75" x14ac:dyDescent="0.25">
      <c r="B115" s="102"/>
      <c r="C115" s="102"/>
      <c r="D115" s="102"/>
      <c r="E115" s="32"/>
      <c r="F115" s="102"/>
      <c r="G115" s="43"/>
      <c r="H115" s="43"/>
      <c r="I115" s="43"/>
      <c r="J115" s="43"/>
      <c r="K115" s="40"/>
    </row>
    <row r="116" spans="2:11" ht="15.75" x14ac:dyDescent="0.25">
      <c r="B116" s="138"/>
      <c r="C116" s="138"/>
      <c r="D116" s="138"/>
      <c r="E116" s="139"/>
      <c r="F116" s="138"/>
      <c r="G116" s="140"/>
      <c r="H116" s="140"/>
      <c r="I116" s="140"/>
      <c r="J116" s="140"/>
      <c r="K116" s="69"/>
    </row>
    <row r="117" spans="2:11" ht="15.75" x14ac:dyDescent="0.25">
      <c r="B117" s="138"/>
      <c r="C117" s="138"/>
      <c r="D117" s="138"/>
      <c r="E117" s="139"/>
      <c r="F117" s="138"/>
      <c r="G117" s="140"/>
      <c r="H117" s="140"/>
      <c r="I117" s="140"/>
      <c r="J117" s="140"/>
      <c r="K117" s="69"/>
    </row>
    <row r="118" spans="2:11" ht="15.75" x14ac:dyDescent="0.25">
      <c r="B118" s="138"/>
      <c r="C118" s="138"/>
      <c r="D118" s="138"/>
      <c r="E118" s="139"/>
      <c r="F118" s="138"/>
      <c r="G118" s="140"/>
      <c r="H118" s="140"/>
      <c r="I118" s="140"/>
      <c r="J118" s="140"/>
      <c r="K118" s="69"/>
    </row>
    <row r="119" spans="2:11" ht="15.75" x14ac:dyDescent="0.25">
      <c r="B119" s="138"/>
      <c r="C119" s="138"/>
      <c r="D119" s="138"/>
      <c r="E119" s="139"/>
      <c r="F119" s="138"/>
      <c r="G119" s="140"/>
      <c r="H119" s="140"/>
      <c r="I119" s="140"/>
      <c r="J119" s="140"/>
      <c r="K119" s="69"/>
    </row>
    <row r="120" spans="2:11" ht="15.75" x14ac:dyDescent="0.25">
      <c r="B120" s="138"/>
      <c r="C120" s="138"/>
      <c r="D120" s="138"/>
      <c r="E120" s="139"/>
      <c r="F120" s="138"/>
      <c r="G120" s="140"/>
      <c r="H120" s="140"/>
      <c r="I120" s="140"/>
      <c r="J120" s="140"/>
      <c r="K120" s="69"/>
    </row>
    <row r="121" spans="2:11" ht="15.75" x14ac:dyDescent="0.25">
      <c r="B121" s="138"/>
      <c r="C121" s="138"/>
      <c r="D121" s="138"/>
      <c r="E121" s="139"/>
      <c r="F121" s="138"/>
      <c r="G121" s="140"/>
      <c r="H121" s="140"/>
      <c r="I121" s="140"/>
      <c r="J121" s="140"/>
      <c r="K121" s="69"/>
    </row>
    <row r="122" spans="2:11" ht="15.75" x14ac:dyDescent="0.25">
      <c r="B122" s="138"/>
      <c r="C122" s="138"/>
      <c r="D122" s="138"/>
      <c r="E122" s="139"/>
      <c r="F122" s="138"/>
      <c r="G122" s="140"/>
      <c r="H122" s="140"/>
      <c r="I122" s="140"/>
      <c r="J122" s="140"/>
      <c r="K122" s="69"/>
    </row>
    <row r="123" spans="2:11" ht="15.75" x14ac:dyDescent="0.25">
      <c r="B123" s="138"/>
      <c r="C123" s="138"/>
      <c r="D123" s="138"/>
      <c r="E123" s="139"/>
      <c r="F123" s="138"/>
      <c r="G123" s="140"/>
      <c r="H123" s="140"/>
      <c r="I123" s="140"/>
      <c r="J123" s="140"/>
      <c r="K123" s="69"/>
    </row>
    <row r="124" spans="2:11" ht="15.75" x14ac:dyDescent="0.25">
      <c r="B124" s="138"/>
      <c r="C124" s="138"/>
      <c r="D124" s="138"/>
      <c r="E124" s="139"/>
      <c r="F124" s="138"/>
      <c r="G124" s="140"/>
      <c r="H124" s="140"/>
      <c r="I124" s="140"/>
      <c r="J124" s="140"/>
      <c r="K124" s="69"/>
    </row>
    <row r="125" spans="2:11" ht="15.75" x14ac:dyDescent="0.25">
      <c r="B125" s="138"/>
      <c r="C125" s="138"/>
      <c r="D125" s="138"/>
      <c r="E125" s="139"/>
      <c r="F125" s="138"/>
      <c r="G125" s="140"/>
      <c r="H125" s="140"/>
      <c r="I125" s="140"/>
      <c r="J125" s="140"/>
      <c r="K125" s="69"/>
    </row>
    <row r="126" spans="2:11" ht="15.75" x14ac:dyDescent="0.25">
      <c r="B126" s="138"/>
      <c r="C126" s="138"/>
      <c r="D126" s="138"/>
      <c r="E126" s="139"/>
      <c r="F126" s="138"/>
      <c r="G126" s="140"/>
      <c r="H126" s="140"/>
      <c r="I126" s="140"/>
      <c r="J126" s="140"/>
      <c r="K126" s="69"/>
    </row>
    <row r="127" spans="2:11" ht="15.75" x14ac:dyDescent="0.25">
      <c r="B127" s="138"/>
      <c r="C127" s="138"/>
      <c r="D127" s="138"/>
      <c r="E127" s="139"/>
      <c r="F127" s="138"/>
      <c r="G127" s="140"/>
      <c r="H127" s="140"/>
      <c r="I127" s="140"/>
      <c r="J127" s="140"/>
      <c r="K127" s="69"/>
    </row>
    <row r="128" spans="2:11" ht="15.75" x14ac:dyDescent="0.25">
      <c r="B128" s="138"/>
      <c r="C128" s="138"/>
      <c r="D128" s="138"/>
      <c r="E128" s="139"/>
      <c r="F128" s="138"/>
      <c r="G128" s="140"/>
      <c r="H128" s="140"/>
      <c r="I128" s="140"/>
      <c r="J128" s="140"/>
      <c r="K128" s="69"/>
    </row>
    <row r="129" spans="2:11" ht="15.75" x14ac:dyDescent="0.25">
      <c r="B129" s="138"/>
      <c r="C129" s="138"/>
      <c r="D129" s="138"/>
      <c r="E129" s="139"/>
      <c r="F129" s="138"/>
      <c r="G129" s="140"/>
      <c r="H129" s="140"/>
      <c r="I129" s="140"/>
      <c r="J129" s="140"/>
      <c r="K129" s="69"/>
    </row>
    <row r="130" spans="2:11" ht="15.75" x14ac:dyDescent="0.25">
      <c r="B130" s="138"/>
      <c r="C130" s="138"/>
      <c r="D130" s="138"/>
      <c r="E130" s="139"/>
      <c r="F130" s="138"/>
      <c r="G130" s="140"/>
      <c r="H130" s="140"/>
      <c r="I130" s="140"/>
      <c r="J130" s="140"/>
      <c r="K130" s="69"/>
    </row>
    <row r="131" spans="2:11" ht="15.75" x14ac:dyDescent="0.25">
      <c r="B131" s="138"/>
      <c r="C131" s="138"/>
      <c r="D131" s="138"/>
      <c r="E131" s="139"/>
      <c r="F131" s="138"/>
      <c r="G131" s="140"/>
      <c r="H131" s="140"/>
      <c r="I131" s="140"/>
      <c r="J131" s="140"/>
      <c r="K131" s="69"/>
    </row>
    <row r="132" spans="2:11" ht="15.75" x14ac:dyDescent="0.25">
      <c r="B132" s="138"/>
      <c r="C132" s="138"/>
      <c r="D132" s="138"/>
      <c r="E132" s="139"/>
      <c r="F132" s="138"/>
      <c r="G132" s="140"/>
      <c r="H132" s="140"/>
      <c r="I132" s="140"/>
      <c r="J132" s="140"/>
      <c r="K132" s="69"/>
    </row>
    <row r="133" spans="2:11" ht="15.75" x14ac:dyDescent="0.25">
      <c r="B133" s="138"/>
      <c r="C133" s="138"/>
      <c r="D133" s="138"/>
      <c r="E133" s="139"/>
      <c r="F133" s="138"/>
      <c r="G133" s="140"/>
      <c r="H133" s="140"/>
      <c r="I133" s="140"/>
      <c r="J133" s="140"/>
      <c r="K133" s="69"/>
    </row>
    <row r="134" spans="2:11" ht="15.75" x14ac:dyDescent="0.25">
      <c r="B134" s="138"/>
      <c r="C134" s="138"/>
      <c r="D134" s="138"/>
      <c r="E134" s="139"/>
      <c r="F134" s="138"/>
      <c r="G134" s="140"/>
      <c r="H134" s="140"/>
      <c r="I134" s="140"/>
      <c r="J134" s="140"/>
      <c r="K134" s="69"/>
    </row>
    <row r="135" spans="2:11" ht="15.75" x14ac:dyDescent="0.25">
      <c r="B135" s="138"/>
      <c r="C135" s="138"/>
      <c r="D135" s="138"/>
      <c r="E135" s="139"/>
      <c r="F135" s="138"/>
      <c r="G135" s="140"/>
      <c r="H135" s="140"/>
      <c r="I135" s="140"/>
      <c r="J135" s="140"/>
      <c r="K135" s="69"/>
    </row>
    <row r="136" spans="2:11" ht="15.75" x14ac:dyDescent="0.25">
      <c r="B136" s="138"/>
      <c r="C136" s="138"/>
      <c r="D136" s="138"/>
      <c r="E136" s="139"/>
      <c r="F136" s="138"/>
      <c r="G136" s="140"/>
      <c r="H136" s="140"/>
      <c r="I136" s="140"/>
      <c r="J136" s="140"/>
      <c r="K136" s="69"/>
    </row>
    <row r="137" spans="2:11" ht="15.75" x14ac:dyDescent="0.25">
      <c r="B137" s="138"/>
      <c r="C137" s="138"/>
      <c r="D137" s="138"/>
      <c r="E137" s="139"/>
      <c r="F137" s="138"/>
      <c r="G137" s="140"/>
      <c r="H137" s="140"/>
      <c r="I137" s="140"/>
      <c r="J137" s="140"/>
      <c r="K137" s="69"/>
    </row>
    <row r="138" spans="2:11" ht="15.75" x14ac:dyDescent="0.25">
      <c r="B138" s="138"/>
      <c r="C138" s="138"/>
      <c r="D138" s="138"/>
      <c r="E138" s="139"/>
      <c r="F138" s="138"/>
      <c r="G138" s="140"/>
      <c r="H138" s="140"/>
      <c r="I138" s="140"/>
      <c r="J138" s="140"/>
      <c r="K138" s="69"/>
    </row>
    <row r="139" spans="2:11" ht="15.75" x14ac:dyDescent="0.25">
      <c r="B139" s="138"/>
      <c r="C139" s="138"/>
      <c r="D139" s="138"/>
      <c r="E139" s="139"/>
      <c r="F139" s="138"/>
      <c r="G139" s="140"/>
      <c r="H139" s="140"/>
      <c r="I139" s="140"/>
      <c r="J139" s="140"/>
      <c r="K139" s="69"/>
    </row>
    <row r="140" spans="2:11" ht="15.75" x14ac:dyDescent="0.25">
      <c r="B140" s="138"/>
      <c r="C140" s="138"/>
      <c r="D140" s="138"/>
      <c r="E140" s="139"/>
      <c r="F140" s="138"/>
      <c r="G140" s="140"/>
      <c r="H140" s="140"/>
      <c r="I140" s="140"/>
      <c r="J140" s="140"/>
      <c r="K140" s="69"/>
    </row>
    <row r="141" spans="2:11" ht="15.75" x14ac:dyDescent="0.25">
      <c r="B141" s="138"/>
      <c r="C141" s="138"/>
      <c r="D141" s="138"/>
      <c r="E141" s="139"/>
      <c r="F141" s="138"/>
      <c r="G141" s="140"/>
      <c r="H141" s="140"/>
      <c r="I141" s="140"/>
      <c r="J141" s="140"/>
      <c r="K141" s="69"/>
    </row>
    <row r="142" spans="2:11" ht="15.75" x14ac:dyDescent="0.25">
      <c r="B142" s="138"/>
      <c r="C142" s="138"/>
      <c r="D142" s="138"/>
      <c r="E142" s="139"/>
      <c r="F142" s="138"/>
      <c r="G142" s="140"/>
      <c r="H142" s="140"/>
      <c r="I142" s="140"/>
      <c r="J142" s="140"/>
      <c r="K142" s="69"/>
    </row>
    <row r="143" spans="2:11" ht="15.75" x14ac:dyDescent="0.25">
      <c r="B143" s="138"/>
      <c r="C143" s="138"/>
      <c r="D143" s="138"/>
      <c r="E143" s="139"/>
      <c r="F143" s="138"/>
      <c r="G143" s="140"/>
      <c r="H143" s="140"/>
      <c r="I143" s="140"/>
      <c r="J143" s="140"/>
      <c r="K143" s="69"/>
    </row>
    <row r="144" spans="2:11" ht="15.75" x14ac:dyDescent="0.25">
      <c r="B144" s="138"/>
      <c r="C144" s="138"/>
      <c r="D144" s="138"/>
      <c r="E144" s="139"/>
      <c r="F144" s="138"/>
      <c r="G144" s="140"/>
      <c r="H144" s="140"/>
      <c r="I144" s="140"/>
      <c r="J144" s="140"/>
      <c r="K144" s="69"/>
    </row>
    <row r="145" spans="2:11" ht="15.75" x14ac:dyDescent="0.25">
      <c r="B145" s="138"/>
      <c r="C145" s="138"/>
      <c r="D145" s="138"/>
      <c r="E145" s="139"/>
      <c r="F145" s="138"/>
      <c r="G145" s="140"/>
      <c r="H145" s="140"/>
      <c r="I145" s="140"/>
      <c r="J145" s="140"/>
      <c r="K145" s="69"/>
    </row>
    <row r="146" spans="2:11" ht="15.75" x14ac:dyDescent="0.25">
      <c r="B146" s="138"/>
      <c r="C146" s="138"/>
      <c r="D146" s="138"/>
      <c r="E146" s="139"/>
      <c r="F146" s="138"/>
      <c r="G146" s="140"/>
      <c r="H146" s="140"/>
      <c r="I146" s="140"/>
      <c r="J146" s="140"/>
      <c r="K146" s="69"/>
    </row>
    <row r="147" spans="2:11" ht="15.75" x14ac:dyDescent="0.25">
      <c r="B147" s="138"/>
      <c r="C147" s="138"/>
      <c r="D147" s="138"/>
      <c r="E147" s="139"/>
      <c r="F147" s="138"/>
      <c r="G147" s="140"/>
      <c r="H147" s="140"/>
      <c r="I147" s="140"/>
      <c r="J147" s="140"/>
      <c r="K147" s="69"/>
    </row>
    <row r="148" spans="2:11" ht="15.75" x14ac:dyDescent="0.25">
      <c r="B148" s="138"/>
      <c r="C148" s="138"/>
      <c r="D148" s="138"/>
      <c r="E148" s="139"/>
      <c r="F148" s="138"/>
      <c r="G148" s="140"/>
      <c r="H148" s="140"/>
      <c r="I148" s="140"/>
      <c r="J148" s="140"/>
      <c r="K148" s="69"/>
    </row>
    <row r="149" spans="2:11" ht="15.75" x14ac:dyDescent="0.25">
      <c r="B149" s="138"/>
      <c r="C149" s="138"/>
      <c r="D149" s="138"/>
      <c r="E149" s="139"/>
      <c r="F149" s="138"/>
      <c r="G149" s="140"/>
      <c r="H149" s="140"/>
      <c r="I149" s="140"/>
      <c r="J149" s="140"/>
      <c r="K149" s="69"/>
    </row>
    <row r="150" spans="2:11" ht="15.75" x14ac:dyDescent="0.25">
      <c r="B150" s="138"/>
      <c r="C150" s="138"/>
      <c r="D150" s="138"/>
      <c r="E150" s="139"/>
      <c r="F150" s="138"/>
      <c r="G150" s="140"/>
      <c r="H150" s="140"/>
      <c r="I150" s="140"/>
      <c r="J150" s="140"/>
      <c r="K150" s="69"/>
    </row>
    <row r="151" spans="2:11" x14ac:dyDescent="0.25">
      <c r="G151" s="69"/>
      <c r="H151" s="69"/>
      <c r="I151" s="69"/>
      <c r="J151" s="69"/>
      <c r="K151" s="69"/>
    </row>
    <row r="152" spans="2:11" x14ac:dyDescent="0.25">
      <c r="G152" s="69"/>
      <c r="H152" s="69"/>
      <c r="I152" s="69"/>
      <c r="J152" s="69"/>
      <c r="K152" s="69"/>
    </row>
    <row r="153" spans="2:11" x14ac:dyDescent="0.25">
      <c r="G153" s="69"/>
      <c r="H153" s="69"/>
      <c r="I153" s="69"/>
      <c r="J153" s="69"/>
      <c r="K153" s="69"/>
    </row>
    <row r="154" spans="2:11" x14ac:dyDescent="0.25">
      <c r="G154" s="69"/>
      <c r="H154" s="69"/>
      <c r="I154" s="69"/>
      <c r="J154" s="69"/>
      <c r="K154" s="69"/>
    </row>
    <row r="155" spans="2:11" x14ac:dyDescent="0.25">
      <c r="G155" s="69"/>
      <c r="H155" s="69"/>
      <c r="I155" s="69"/>
      <c r="J155" s="69"/>
      <c r="K155" s="69"/>
    </row>
    <row r="156" spans="2:11" x14ac:dyDescent="0.25">
      <c r="G156" s="69"/>
      <c r="H156" s="69"/>
      <c r="I156" s="69"/>
      <c r="J156" s="69"/>
      <c r="K156" s="69"/>
    </row>
    <row r="157" spans="2:11" x14ac:dyDescent="0.25">
      <c r="G157" s="69"/>
      <c r="H157" s="69"/>
      <c r="I157" s="69"/>
      <c r="J157" s="69"/>
      <c r="K157" s="69"/>
    </row>
    <row r="158" spans="2:11" x14ac:dyDescent="0.25">
      <c r="G158" s="69"/>
      <c r="H158" s="69"/>
      <c r="I158" s="69"/>
      <c r="J158" s="69"/>
      <c r="K158" s="69"/>
    </row>
    <row r="159" spans="2:11" x14ac:dyDescent="0.25">
      <c r="G159" s="69"/>
      <c r="H159" s="69"/>
      <c r="I159" s="69"/>
      <c r="J159" s="69"/>
      <c r="K159" s="69"/>
    </row>
    <row r="160" spans="2:11" x14ac:dyDescent="0.25">
      <c r="G160" s="69"/>
      <c r="H160" s="69"/>
      <c r="I160" s="69"/>
      <c r="J160" s="69"/>
      <c r="K160" s="69"/>
    </row>
    <row r="161" spans="7:11" x14ac:dyDescent="0.25">
      <c r="G161" s="69"/>
      <c r="H161" s="69"/>
      <c r="I161" s="69"/>
      <c r="J161" s="69"/>
      <c r="K161" s="69"/>
    </row>
  </sheetData>
  <mergeCells count="14">
    <mergeCell ref="B111:K111"/>
    <mergeCell ref="B37:K37"/>
    <mergeCell ref="B1:K1"/>
    <mergeCell ref="B2:K2"/>
    <mergeCell ref="B4:K4"/>
    <mergeCell ref="B6:K6"/>
    <mergeCell ref="B44:F44"/>
    <mergeCell ref="B9:F9"/>
    <mergeCell ref="B43:F43"/>
    <mergeCell ref="B8:F8"/>
    <mergeCell ref="B7:K7"/>
    <mergeCell ref="B5:K5"/>
    <mergeCell ref="B42:K42"/>
    <mergeCell ref="B3:K3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45"/>
  <sheetViews>
    <sheetView topLeftCell="A22" workbookViewId="0">
      <selection activeCell="O35" sqref="O35"/>
    </sheetView>
  </sheetViews>
  <sheetFormatPr defaultRowHeight="15" x14ac:dyDescent="0.25"/>
  <cols>
    <col min="2" max="2" width="38.28515625" customWidth="1"/>
    <col min="3" max="4" width="25.28515625" customWidth="1"/>
    <col min="5" max="5" width="26.85546875" customWidth="1"/>
    <col min="6" max="7" width="15.7109375" customWidth="1"/>
    <col min="9" max="10" width="10.140625" bestFit="1" customWidth="1"/>
  </cols>
  <sheetData>
    <row r="1" spans="2:10" ht="18" x14ac:dyDescent="0.25">
      <c r="B1" s="3"/>
      <c r="C1" s="3"/>
      <c r="D1" s="3"/>
      <c r="E1" s="4"/>
      <c r="F1" s="4"/>
      <c r="G1" s="4"/>
    </row>
    <row r="2" spans="2:10" ht="15.75" customHeight="1" x14ac:dyDescent="0.25">
      <c r="B2" s="288" t="s">
        <v>29</v>
      </c>
      <c r="C2" s="288"/>
      <c r="D2" s="288"/>
      <c r="E2" s="288"/>
      <c r="F2" s="288"/>
      <c r="G2" s="288"/>
    </row>
    <row r="3" spans="2:10" ht="18" x14ac:dyDescent="0.25">
      <c r="B3" s="27"/>
      <c r="C3" s="27"/>
      <c r="D3" s="27"/>
      <c r="E3" s="28"/>
      <c r="F3" s="28"/>
      <c r="G3" s="28"/>
    </row>
    <row r="4" spans="2:10" ht="33.75" customHeight="1" x14ac:dyDescent="0.25">
      <c r="B4" s="18" t="s">
        <v>7</v>
      </c>
      <c r="C4" s="18" t="s">
        <v>217</v>
      </c>
      <c r="D4" s="18" t="s">
        <v>224</v>
      </c>
      <c r="E4" s="18" t="s">
        <v>225</v>
      </c>
      <c r="F4" s="18" t="s">
        <v>18</v>
      </c>
      <c r="G4" s="18" t="s">
        <v>34</v>
      </c>
    </row>
    <row r="5" spans="2:10" x14ac:dyDescent="0.25">
      <c r="B5" s="18">
        <v>1</v>
      </c>
      <c r="C5" s="20">
        <v>2</v>
      </c>
      <c r="D5" s="20">
        <v>3</v>
      </c>
      <c r="E5" s="20">
        <v>4</v>
      </c>
      <c r="F5" s="20" t="s">
        <v>203</v>
      </c>
      <c r="G5" s="20" t="s">
        <v>204</v>
      </c>
    </row>
    <row r="6" spans="2:10" ht="15.75" x14ac:dyDescent="0.25">
      <c r="B6" s="155" t="s">
        <v>31</v>
      </c>
      <c r="C6" s="158">
        <f>C7+C11+C13+C17+C21</f>
        <v>714211.98</v>
      </c>
      <c r="D6" s="158">
        <f>D7+D11+D13+D17+D21</f>
        <v>1403865.4100000001</v>
      </c>
      <c r="E6" s="158">
        <f>E7+E11+E13+E17</f>
        <v>743740.8600000001</v>
      </c>
      <c r="F6" s="173">
        <f>E6/C6*100</f>
        <v>104.13446999306845</v>
      </c>
      <c r="G6" s="173">
        <f>E6/D6*100</f>
        <v>52.978074301296452</v>
      </c>
    </row>
    <row r="7" spans="2:10" ht="15.75" x14ac:dyDescent="0.25">
      <c r="B7" s="45" t="s">
        <v>14</v>
      </c>
      <c r="C7" s="114">
        <f>SUM(C8+C9+C10)</f>
        <v>25579.59</v>
      </c>
      <c r="D7" s="114">
        <f t="shared" ref="D7:E7" si="0">SUM(D8+D9+D10)</f>
        <v>23065.62</v>
      </c>
      <c r="E7" s="114">
        <f t="shared" si="0"/>
        <v>19301.02</v>
      </c>
      <c r="F7" s="174">
        <f t="shared" ref="F7:F39" si="1">E7/C7*100</f>
        <v>75.454766866865342</v>
      </c>
      <c r="G7" s="174">
        <f t="shared" ref="G7:G39" si="2">E7/D7*100</f>
        <v>83.678739179783605</v>
      </c>
    </row>
    <row r="8" spans="2:10" ht="15.75" x14ac:dyDescent="0.25">
      <c r="B8" s="149" t="s">
        <v>15</v>
      </c>
      <c r="C8" s="152">
        <v>6810.07</v>
      </c>
      <c r="D8" s="42">
        <v>23065.62</v>
      </c>
      <c r="E8" s="152">
        <v>19301.02</v>
      </c>
      <c r="F8" s="174">
        <f t="shared" si="1"/>
        <v>283.41881948350022</v>
      </c>
      <c r="G8" s="174">
        <f t="shared" si="2"/>
        <v>83.678739179783605</v>
      </c>
    </row>
    <row r="9" spans="2:10" ht="15.75" x14ac:dyDescent="0.25">
      <c r="B9" s="149" t="s">
        <v>162</v>
      </c>
      <c r="C9" s="152">
        <v>18769.52</v>
      </c>
      <c r="D9" s="42">
        <v>0</v>
      </c>
      <c r="E9" s="152">
        <v>0</v>
      </c>
      <c r="F9" s="174">
        <f t="shared" si="1"/>
        <v>0</v>
      </c>
      <c r="G9" s="174" t="e">
        <f t="shared" si="2"/>
        <v>#DIV/0!</v>
      </c>
    </row>
    <row r="10" spans="2:10" ht="15.75" x14ac:dyDescent="0.25">
      <c r="B10" s="150" t="s">
        <v>154</v>
      </c>
      <c r="C10" s="152">
        <v>0</v>
      </c>
      <c r="D10" s="42">
        <v>0</v>
      </c>
      <c r="E10" s="152">
        <v>0</v>
      </c>
      <c r="F10" s="174" t="e">
        <f t="shared" si="1"/>
        <v>#DIV/0!</v>
      </c>
      <c r="G10" s="174" t="e">
        <f t="shared" si="2"/>
        <v>#DIV/0!</v>
      </c>
    </row>
    <row r="11" spans="2:10" ht="15.75" x14ac:dyDescent="0.25">
      <c r="B11" s="45" t="s">
        <v>16</v>
      </c>
      <c r="C11" s="114">
        <f>C12</f>
        <v>9536.41</v>
      </c>
      <c r="D11" s="114">
        <f>D12</f>
        <v>15200</v>
      </c>
      <c r="E11" s="153">
        <f>E12</f>
        <v>12673.01</v>
      </c>
      <c r="F11" s="174">
        <f t="shared" si="1"/>
        <v>132.89078384842935</v>
      </c>
      <c r="G11" s="174">
        <f t="shared" si="2"/>
        <v>83.375065789473695</v>
      </c>
    </row>
    <row r="12" spans="2:10" ht="15.75" x14ac:dyDescent="0.25">
      <c r="B12" s="151" t="s">
        <v>17</v>
      </c>
      <c r="C12" s="42">
        <v>9536.41</v>
      </c>
      <c r="D12" s="42">
        <v>15200</v>
      </c>
      <c r="E12" s="152">
        <v>12673.01</v>
      </c>
      <c r="F12" s="174">
        <f t="shared" si="1"/>
        <v>132.89078384842935</v>
      </c>
      <c r="G12" s="174">
        <f t="shared" si="2"/>
        <v>83.375065789473695</v>
      </c>
      <c r="J12" s="69"/>
    </row>
    <row r="13" spans="2:10" ht="15.75" x14ac:dyDescent="0.25">
      <c r="B13" s="45" t="s">
        <v>155</v>
      </c>
      <c r="C13" s="114">
        <f>C14+C15+C16</f>
        <v>64017.53</v>
      </c>
      <c r="D13" s="114">
        <f>D14+D15+D16</f>
        <v>128566.96</v>
      </c>
      <c r="E13" s="153">
        <f>E14+E15+E16</f>
        <v>85709.420000000013</v>
      </c>
      <c r="F13" s="174">
        <f t="shared" si="1"/>
        <v>133.88429700427369</v>
      </c>
      <c r="G13" s="174">
        <f t="shared" si="2"/>
        <v>66.665199208256936</v>
      </c>
    </row>
    <row r="14" spans="2:10" ht="15.75" x14ac:dyDescent="0.25">
      <c r="B14" s="151" t="s">
        <v>156</v>
      </c>
      <c r="C14" s="152">
        <v>1244.8800000000001</v>
      </c>
      <c r="D14" s="42">
        <v>3450</v>
      </c>
      <c r="E14" s="152">
        <v>1795.6</v>
      </c>
      <c r="F14" s="174">
        <f t="shared" si="1"/>
        <v>144.23880213353894</v>
      </c>
      <c r="G14" s="174">
        <f t="shared" si="2"/>
        <v>52.0463768115942</v>
      </c>
    </row>
    <row r="15" spans="2:10" ht="15.75" x14ac:dyDescent="0.25">
      <c r="B15" s="151" t="s">
        <v>157</v>
      </c>
      <c r="C15" s="186">
        <v>0</v>
      </c>
      <c r="D15" s="160"/>
      <c r="E15" s="186">
        <v>0</v>
      </c>
      <c r="F15" s="174" t="e">
        <f t="shared" si="1"/>
        <v>#DIV/0!</v>
      </c>
      <c r="G15" s="174" t="e">
        <f t="shared" si="2"/>
        <v>#DIV/0!</v>
      </c>
      <c r="I15" s="69"/>
    </row>
    <row r="16" spans="2:10" ht="15.75" x14ac:dyDescent="0.25">
      <c r="B16" s="151" t="s">
        <v>158</v>
      </c>
      <c r="C16" s="152">
        <v>62772.65</v>
      </c>
      <c r="D16" s="42">
        <v>125116.96</v>
      </c>
      <c r="E16" s="43">
        <v>83913.82</v>
      </c>
      <c r="F16" s="174">
        <f t="shared" si="1"/>
        <v>133.67895094440016</v>
      </c>
      <c r="G16" s="174">
        <f t="shared" si="2"/>
        <v>67.068301531622893</v>
      </c>
    </row>
    <row r="17" spans="2:10" ht="15.75" x14ac:dyDescent="0.25">
      <c r="B17" s="154" t="s">
        <v>159</v>
      </c>
      <c r="C17" s="114">
        <f>C18+C19+C20</f>
        <v>615078.44999999995</v>
      </c>
      <c r="D17" s="114">
        <f>D18+D19+D20</f>
        <v>1237032.83</v>
      </c>
      <c r="E17" s="153">
        <f>E18+E19+E20</f>
        <v>626057.41</v>
      </c>
      <c r="F17" s="174">
        <f t="shared" si="1"/>
        <v>101.78496905557333</v>
      </c>
      <c r="G17" s="174">
        <f t="shared" si="2"/>
        <v>50.609603465414899</v>
      </c>
      <c r="I17" s="69"/>
      <c r="J17" s="69"/>
    </row>
    <row r="18" spans="2:10" ht="15.75" x14ac:dyDescent="0.25">
      <c r="B18" s="151" t="s">
        <v>233</v>
      </c>
      <c r="C18" s="42">
        <v>608838.5</v>
      </c>
      <c r="D18" s="42">
        <v>1188913.03</v>
      </c>
      <c r="E18" s="152">
        <v>626057.41</v>
      </c>
      <c r="F18" s="174">
        <f t="shared" si="1"/>
        <v>102.82815722067511</v>
      </c>
      <c r="G18" s="174">
        <f t="shared" si="2"/>
        <v>52.657965234008749</v>
      </c>
    </row>
    <row r="19" spans="2:10" ht="15.75" x14ac:dyDescent="0.25">
      <c r="B19" s="151" t="s">
        <v>234</v>
      </c>
      <c r="C19" s="42">
        <v>6239.95</v>
      </c>
      <c r="D19" s="42">
        <v>41500</v>
      </c>
      <c r="E19" s="152">
        <v>0</v>
      </c>
      <c r="F19" s="174">
        <f t="shared" si="1"/>
        <v>0</v>
      </c>
      <c r="G19" s="174">
        <f t="shared" si="2"/>
        <v>0</v>
      </c>
    </row>
    <row r="20" spans="2:10" ht="15.75" x14ac:dyDescent="0.25">
      <c r="B20" s="151" t="s">
        <v>235</v>
      </c>
      <c r="C20" s="42">
        <v>0</v>
      </c>
      <c r="D20" s="42">
        <v>6619.8</v>
      </c>
      <c r="E20" s="152">
        <v>0</v>
      </c>
      <c r="F20" s="174" t="e">
        <f t="shared" si="1"/>
        <v>#DIV/0!</v>
      </c>
      <c r="G20" s="174">
        <f t="shared" si="2"/>
        <v>0</v>
      </c>
    </row>
    <row r="21" spans="2:10" ht="15.75" x14ac:dyDescent="0.25">
      <c r="B21" s="154" t="s">
        <v>160</v>
      </c>
      <c r="C21" s="114">
        <v>0</v>
      </c>
      <c r="D21" s="114">
        <v>0</v>
      </c>
      <c r="E21" s="153">
        <v>0</v>
      </c>
      <c r="F21" s="174" t="e">
        <f t="shared" si="1"/>
        <v>#DIV/0!</v>
      </c>
      <c r="G21" s="174" t="e">
        <f t="shared" si="2"/>
        <v>#DIV/0!</v>
      </c>
    </row>
    <row r="22" spans="2:10" ht="15.75" x14ac:dyDescent="0.25">
      <c r="B22" s="151" t="s">
        <v>161</v>
      </c>
      <c r="C22" s="42">
        <v>0</v>
      </c>
      <c r="D22" s="42">
        <v>0</v>
      </c>
      <c r="E22" s="152">
        <v>0</v>
      </c>
      <c r="F22" s="174" t="e">
        <f t="shared" si="1"/>
        <v>#DIV/0!</v>
      </c>
      <c r="G22" s="174" t="e">
        <f t="shared" si="2"/>
        <v>#DIV/0!</v>
      </c>
    </row>
    <row r="23" spans="2:10" ht="15.75" customHeight="1" x14ac:dyDescent="0.25">
      <c r="B23" s="155" t="s">
        <v>32</v>
      </c>
      <c r="C23" s="167">
        <f>C24+C28+C30+C34+C38</f>
        <v>709856.28</v>
      </c>
      <c r="D23" s="167">
        <f>D24+D28+D30+D34+D38</f>
        <v>1415965.4100000001</v>
      </c>
      <c r="E23" s="157">
        <f>E24+E28+E30+E34+E38</f>
        <v>739239.69</v>
      </c>
      <c r="F23" s="173">
        <f t="shared" si="1"/>
        <v>104.13934634768603</v>
      </c>
      <c r="G23" s="173">
        <f t="shared" si="2"/>
        <v>52.207468118871624</v>
      </c>
    </row>
    <row r="24" spans="2:10" ht="15.75" customHeight="1" x14ac:dyDescent="0.25">
      <c r="B24" s="45" t="s">
        <v>14</v>
      </c>
      <c r="C24" s="159">
        <f>C25+C26+C27</f>
        <v>25579.59</v>
      </c>
      <c r="D24" s="159">
        <f>D25+D26+D27</f>
        <v>23065.62</v>
      </c>
      <c r="E24" s="159">
        <f>SUM(E25:E27)</f>
        <v>20640.400000000001</v>
      </c>
      <c r="F24" s="174">
        <f t="shared" si="1"/>
        <v>80.690894576496348</v>
      </c>
      <c r="G24" s="174">
        <f t="shared" si="2"/>
        <v>89.485563362268181</v>
      </c>
    </row>
    <row r="25" spans="2:10" ht="15.75" x14ac:dyDescent="0.25">
      <c r="B25" s="149" t="s">
        <v>15</v>
      </c>
      <c r="C25" s="43">
        <v>6810.07</v>
      </c>
      <c r="D25" s="42">
        <v>23065.62</v>
      </c>
      <c r="E25" s="43">
        <v>20640.400000000001</v>
      </c>
      <c r="F25" s="174">
        <f t="shared" si="1"/>
        <v>303.08645872949916</v>
      </c>
      <c r="G25" s="174">
        <f t="shared" si="2"/>
        <v>89.485563362268181</v>
      </c>
    </row>
    <row r="26" spans="2:10" ht="15.75" x14ac:dyDescent="0.25">
      <c r="B26" s="149" t="s">
        <v>162</v>
      </c>
      <c r="C26" s="43">
        <v>18769.52</v>
      </c>
      <c r="D26" s="42">
        <v>0</v>
      </c>
      <c r="E26" s="43">
        <v>0</v>
      </c>
      <c r="F26" s="174">
        <f t="shared" si="1"/>
        <v>0</v>
      </c>
      <c r="G26" s="174" t="e">
        <f t="shared" si="2"/>
        <v>#DIV/0!</v>
      </c>
    </row>
    <row r="27" spans="2:10" ht="15.75" x14ac:dyDescent="0.25">
      <c r="B27" s="150" t="s">
        <v>154</v>
      </c>
      <c r="C27" s="43">
        <v>0</v>
      </c>
      <c r="D27" s="42">
        <v>0</v>
      </c>
      <c r="E27" s="43">
        <v>0</v>
      </c>
      <c r="F27" s="174" t="e">
        <f t="shared" si="1"/>
        <v>#DIV/0!</v>
      </c>
      <c r="G27" s="174" t="e">
        <f t="shared" si="2"/>
        <v>#DIV/0!</v>
      </c>
    </row>
    <row r="28" spans="2:10" ht="15.75" x14ac:dyDescent="0.25">
      <c r="B28" s="45" t="s">
        <v>16</v>
      </c>
      <c r="C28" s="159">
        <f>C29</f>
        <v>4664.01</v>
      </c>
      <c r="D28" s="114">
        <f>D29</f>
        <v>15200</v>
      </c>
      <c r="E28" s="115">
        <f>E29</f>
        <v>3416.39</v>
      </c>
      <c r="F28" s="174">
        <f t="shared" si="1"/>
        <v>73.250057354079416</v>
      </c>
      <c r="G28" s="174">
        <f t="shared" si="2"/>
        <v>22.47625</v>
      </c>
    </row>
    <row r="29" spans="2:10" ht="15.75" x14ac:dyDescent="0.25">
      <c r="B29" s="151" t="s">
        <v>17</v>
      </c>
      <c r="C29" s="160">
        <v>4664.01</v>
      </c>
      <c r="D29" s="42">
        <v>15200</v>
      </c>
      <c r="E29" s="43">
        <v>3416.39</v>
      </c>
      <c r="F29" s="174">
        <f t="shared" si="1"/>
        <v>73.250057354079416</v>
      </c>
      <c r="G29" s="174">
        <f t="shared" si="2"/>
        <v>22.47625</v>
      </c>
    </row>
    <row r="30" spans="2:10" ht="15.75" x14ac:dyDescent="0.25">
      <c r="B30" s="45" t="s">
        <v>155</v>
      </c>
      <c r="C30" s="159">
        <f>C31+C32+C33</f>
        <v>73451.81</v>
      </c>
      <c r="D30" s="159">
        <f>D31+D32+D33</f>
        <v>140666.96000000002</v>
      </c>
      <c r="E30" s="115">
        <f>SUM(E31:E33)</f>
        <v>92938.89</v>
      </c>
      <c r="F30" s="174">
        <f t="shared" si="1"/>
        <v>126.53042858984686</v>
      </c>
      <c r="G30" s="174">
        <f t="shared" si="2"/>
        <v>66.070163171223712</v>
      </c>
    </row>
    <row r="31" spans="2:10" ht="15.75" x14ac:dyDescent="0.25">
      <c r="B31" s="151" t="s">
        <v>156</v>
      </c>
      <c r="C31" s="43">
        <v>142.59</v>
      </c>
      <c r="D31" s="42">
        <v>3450</v>
      </c>
      <c r="E31" s="43">
        <v>929.36</v>
      </c>
      <c r="F31" s="174">
        <f t="shared" si="1"/>
        <v>651.77081141735039</v>
      </c>
      <c r="G31" s="174">
        <f t="shared" si="2"/>
        <v>26.937971014492756</v>
      </c>
    </row>
    <row r="32" spans="2:10" ht="15.75" x14ac:dyDescent="0.25">
      <c r="B32" s="151" t="s">
        <v>157</v>
      </c>
      <c r="C32" s="43">
        <v>1808.25</v>
      </c>
      <c r="D32" s="42">
        <v>12100</v>
      </c>
      <c r="E32" s="43">
        <v>841.14</v>
      </c>
      <c r="F32" s="174">
        <f t="shared" si="1"/>
        <v>46.516798009124841</v>
      </c>
      <c r="G32" s="174">
        <f t="shared" si="2"/>
        <v>6.9515702479338843</v>
      </c>
    </row>
    <row r="33" spans="2:9" ht="15.75" x14ac:dyDescent="0.25">
      <c r="B33" s="151" t="s">
        <v>158</v>
      </c>
      <c r="C33" s="43">
        <v>71500.97</v>
      </c>
      <c r="D33" s="42">
        <v>125116.96</v>
      </c>
      <c r="E33" s="43">
        <v>91168.39</v>
      </c>
      <c r="F33" s="174">
        <f t="shared" si="1"/>
        <v>127.50650795366832</v>
      </c>
      <c r="G33" s="174">
        <f t="shared" si="2"/>
        <v>72.866532243110754</v>
      </c>
    </row>
    <row r="34" spans="2:9" ht="15.75" x14ac:dyDescent="0.25">
      <c r="B34" s="154" t="s">
        <v>159</v>
      </c>
      <c r="C34" s="159">
        <f>C35+C36+C37</f>
        <v>606160.87</v>
      </c>
      <c r="D34" s="159">
        <f t="shared" ref="D34" si="3">D35+D36+D37</f>
        <v>1237032.83</v>
      </c>
      <c r="E34" s="159">
        <f>SUM(E35:E37)</f>
        <v>622244.01</v>
      </c>
      <c r="F34" s="174">
        <f t="shared" si="1"/>
        <v>102.6532791534366</v>
      </c>
      <c r="G34" s="174">
        <f t="shared" si="2"/>
        <v>50.301333554744865</v>
      </c>
    </row>
    <row r="35" spans="2:9" ht="15" customHeight="1" x14ac:dyDescent="0.25">
      <c r="B35" s="151" t="s">
        <v>233</v>
      </c>
      <c r="C35" s="160">
        <v>602006.54</v>
      </c>
      <c r="D35" s="42">
        <v>1188913.03</v>
      </c>
      <c r="E35" s="43">
        <v>617830.81000000006</v>
      </c>
      <c r="F35" s="174">
        <f t="shared" si="1"/>
        <v>102.62858772265164</v>
      </c>
      <c r="G35" s="174">
        <f t="shared" si="2"/>
        <v>51.966022274985079</v>
      </c>
      <c r="H35" s="13"/>
      <c r="I35" s="13"/>
    </row>
    <row r="36" spans="2:9" ht="15.75" x14ac:dyDescent="0.25">
      <c r="B36" s="151" t="s">
        <v>234</v>
      </c>
      <c r="C36" s="160">
        <v>4154.33</v>
      </c>
      <c r="D36" s="42">
        <v>41500</v>
      </c>
      <c r="E36" s="43">
        <v>0</v>
      </c>
      <c r="F36" s="174">
        <f t="shared" si="1"/>
        <v>0</v>
      </c>
      <c r="G36" s="174">
        <f t="shared" si="2"/>
        <v>0</v>
      </c>
      <c r="H36" s="13"/>
      <c r="I36" s="13"/>
    </row>
    <row r="37" spans="2:9" ht="15.75" x14ac:dyDescent="0.25">
      <c r="B37" s="151" t="s">
        <v>235</v>
      </c>
      <c r="C37" s="160">
        <v>0</v>
      </c>
      <c r="D37" s="42">
        <v>6619.8</v>
      </c>
      <c r="E37" s="43">
        <v>4413.2</v>
      </c>
      <c r="F37" s="174" t="e">
        <f t="shared" si="1"/>
        <v>#DIV/0!</v>
      </c>
      <c r="G37" s="174">
        <f t="shared" si="2"/>
        <v>66.666666666666657</v>
      </c>
      <c r="H37" s="13"/>
      <c r="I37" s="13"/>
    </row>
    <row r="38" spans="2:9" ht="15.75" x14ac:dyDescent="0.25">
      <c r="B38" s="154" t="s">
        <v>160</v>
      </c>
      <c r="C38" s="114">
        <v>0</v>
      </c>
      <c r="D38" s="114">
        <v>0</v>
      </c>
      <c r="E38" s="153">
        <v>0</v>
      </c>
      <c r="F38" s="174" t="e">
        <f t="shared" si="1"/>
        <v>#DIV/0!</v>
      </c>
      <c r="G38" s="174" t="e">
        <f t="shared" si="2"/>
        <v>#DIV/0!</v>
      </c>
    </row>
    <row r="39" spans="2:9" ht="15.75" x14ac:dyDescent="0.25">
      <c r="B39" s="151" t="s">
        <v>161</v>
      </c>
      <c r="C39" s="42">
        <v>0</v>
      </c>
      <c r="D39" s="42">
        <v>0</v>
      </c>
      <c r="E39" s="152">
        <v>0</v>
      </c>
      <c r="F39" s="174" t="e">
        <f t="shared" si="1"/>
        <v>#DIV/0!</v>
      </c>
      <c r="G39" s="174" t="e">
        <f t="shared" si="2"/>
        <v>#DIV/0!</v>
      </c>
    </row>
    <row r="40" spans="2:9" ht="15.75" x14ac:dyDescent="0.25">
      <c r="B40" s="338" t="s">
        <v>205</v>
      </c>
      <c r="C40" s="338"/>
      <c r="D40" s="338"/>
      <c r="E40" s="338"/>
      <c r="F40" s="338"/>
      <c r="G40" s="338"/>
    </row>
    <row r="41" spans="2:9" ht="15.75" x14ac:dyDescent="0.25">
      <c r="B41" s="178" t="s">
        <v>206</v>
      </c>
      <c r="C41" s="115">
        <v>1808.25</v>
      </c>
      <c r="D41" s="115">
        <v>16470.14</v>
      </c>
      <c r="E41" s="115">
        <v>2245.6999999999998</v>
      </c>
      <c r="F41" s="115">
        <f>E41/C41*100</f>
        <v>124.19189824415871</v>
      </c>
      <c r="G41" s="115">
        <f>E41/D41*100</f>
        <v>13.63497820904983</v>
      </c>
    </row>
    <row r="42" spans="2:9" ht="15.75" x14ac:dyDescent="0.25">
      <c r="B42" s="179" t="s">
        <v>216</v>
      </c>
      <c r="C42" s="187">
        <v>0</v>
      </c>
      <c r="D42" s="282"/>
      <c r="E42" s="283">
        <v>0</v>
      </c>
      <c r="F42" s="264" t="e">
        <f t="shared" ref="F42:F44" si="4">E42/C42*100</f>
        <v>#DIV/0!</v>
      </c>
      <c r="G42" s="115" t="e">
        <f>E42/D43*100</f>
        <v>#DIV/0!</v>
      </c>
    </row>
    <row r="43" spans="2:9" ht="15.75" x14ac:dyDescent="0.25">
      <c r="B43" s="179" t="s">
        <v>207</v>
      </c>
      <c r="C43" s="187">
        <v>1808.25</v>
      </c>
      <c r="D43" s="187"/>
      <c r="E43" s="283">
        <v>1664.26</v>
      </c>
      <c r="F43" s="264">
        <f t="shared" si="4"/>
        <v>92.037052398728051</v>
      </c>
      <c r="G43" s="115" t="e">
        <f>E43/#REF!*100</f>
        <v>#REF!</v>
      </c>
    </row>
    <row r="44" spans="2:9" ht="15.75" x14ac:dyDescent="0.25">
      <c r="B44" s="102" t="s">
        <v>209</v>
      </c>
      <c r="C44" s="43">
        <v>0</v>
      </c>
      <c r="D44" s="284"/>
      <c r="E44" s="284">
        <v>581.44000000000005</v>
      </c>
      <c r="F44" s="264" t="e">
        <f t="shared" si="4"/>
        <v>#DIV/0!</v>
      </c>
      <c r="G44" s="115" t="e">
        <f t="shared" ref="G44" si="5">E44/D44*100</f>
        <v>#DIV/0!</v>
      </c>
    </row>
    <row r="45" spans="2:9" x14ac:dyDescent="0.25">
      <c r="B45" s="11"/>
      <c r="C45" s="11"/>
      <c r="D45" s="11"/>
      <c r="E45" s="215"/>
      <c r="F45" s="215"/>
      <c r="G45" s="215"/>
    </row>
  </sheetData>
  <mergeCells count="2">
    <mergeCell ref="B2:G2"/>
    <mergeCell ref="B40:G40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17"/>
  <sheetViews>
    <sheetView tabSelected="1" workbookViewId="0">
      <selection activeCell="I9" sqref="I9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5"/>
      <c r="C1" s="5"/>
      <c r="D1" s="5"/>
      <c r="E1" s="4"/>
      <c r="F1" s="4"/>
      <c r="G1" s="4"/>
    </row>
    <row r="2" spans="2:7" ht="15.75" customHeight="1" x14ac:dyDescent="0.25">
      <c r="B2" s="288" t="s">
        <v>30</v>
      </c>
      <c r="C2" s="288"/>
      <c r="D2" s="288"/>
      <c r="E2" s="288"/>
      <c r="F2" s="288"/>
      <c r="G2" s="288"/>
    </row>
    <row r="3" spans="2:7" ht="18" x14ac:dyDescent="0.25">
      <c r="B3" s="27"/>
      <c r="C3" s="27"/>
      <c r="D3" s="27"/>
      <c r="E3" s="28"/>
      <c r="F3" s="28"/>
      <c r="G3" s="28"/>
    </row>
    <row r="4" spans="2:7" ht="25.5" x14ac:dyDescent="0.25">
      <c r="B4" s="231" t="s">
        <v>7</v>
      </c>
      <c r="C4" s="266" t="s">
        <v>217</v>
      </c>
      <c r="D4" s="266" t="s">
        <v>224</v>
      </c>
      <c r="E4" s="266" t="s">
        <v>225</v>
      </c>
      <c r="F4" s="231" t="s">
        <v>18</v>
      </c>
      <c r="G4" s="231" t="s">
        <v>34</v>
      </c>
    </row>
    <row r="5" spans="2:7" x14ac:dyDescent="0.25">
      <c r="B5" s="231">
        <v>1</v>
      </c>
      <c r="C5" s="231">
        <v>2</v>
      </c>
      <c r="D5" s="231">
        <v>3</v>
      </c>
      <c r="E5" s="231">
        <v>4</v>
      </c>
      <c r="F5" s="231" t="s">
        <v>203</v>
      </c>
      <c r="G5" s="231" t="s">
        <v>204</v>
      </c>
    </row>
    <row r="6" spans="2:7" ht="15.75" customHeight="1" x14ac:dyDescent="0.25">
      <c r="B6" s="232" t="s">
        <v>32</v>
      </c>
      <c r="C6" s="233"/>
      <c r="D6" s="233"/>
      <c r="E6" s="234"/>
      <c r="F6" s="234"/>
      <c r="G6" s="234"/>
    </row>
    <row r="7" spans="2:7" ht="15.75" customHeight="1" x14ac:dyDescent="0.25">
      <c r="B7" s="235" t="s">
        <v>163</v>
      </c>
      <c r="C7" s="233"/>
      <c r="D7" s="233"/>
      <c r="E7" s="234"/>
      <c r="F7" s="234"/>
      <c r="G7" s="234"/>
    </row>
    <row r="8" spans="2:7" x14ac:dyDescent="0.25">
      <c r="B8" s="236" t="s">
        <v>164</v>
      </c>
      <c r="C8" s="241">
        <v>709856.28</v>
      </c>
      <c r="D8" s="241">
        <v>1415965.41</v>
      </c>
      <c r="E8" s="241">
        <v>739239.69000000006</v>
      </c>
      <c r="F8" s="242">
        <f>E8/C8*100</f>
        <v>104.13934634768604</v>
      </c>
      <c r="G8" s="265">
        <f>E8/D8*100</f>
        <v>52.207468118871638</v>
      </c>
    </row>
    <row r="9" spans="2:7" x14ac:dyDescent="0.25">
      <c r="B9" s="236" t="s">
        <v>165</v>
      </c>
      <c r="C9" s="233">
        <v>635366.40000000002</v>
      </c>
      <c r="D9" s="233"/>
      <c r="E9" s="233">
        <f t="shared" ref="E9" si="0">E8-E10</f>
        <v>737728.89</v>
      </c>
      <c r="F9" s="234">
        <f t="shared" ref="F9:F10" si="1">E9/C9*100</f>
        <v>116.11078111779283</v>
      </c>
      <c r="G9" s="265" t="e">
        <f t="shared" ref="G9:G10" si="2">E9/D9*100</f>
        <v>#DIV/0!</v>
      </c>
    </row>
    <row r="10" spans="2:7" x14ac:dyDescent="0.25">
      <c r="B10" s="237" t="s">
        <v>166</v>
      </c>
      <c r="C10" s="233">
        <v>74489.88</v>
      </c>
      <c r="D10" s="233"/>
      <c r="E10" s="233">
        <v>1510.8</v>
      </c>
      <c r="F10" s="234">
        <f t="shared" si="1"/>
        <v>2.0281949709141696</v>
      </c>
      <c r="G10" s="265" t="e">
        <f t="shared" si="2"/>
        <v>#DIV/0!</v>
      </c>
    </row>
    <row r="11" spans="2:7" x14ac:dyDescent="0.25">
      <c r="B11" s="232"/>
      <c r="C11" s="233"/>
      <c r="D11" s="233"/>
      <c r="E11" s="238"/>
      <c r="F11" s="234"/>
      <c r="G11" s="234"/>
    </row>
    <row r="12" spans="2:7" x14ac:dyDescent="0.25">
      <c r="B12" s="239"/>
      <c r="C12" s="233"/>
      <c r="D12" s="233"/>
      <c r="E12" s="234"/>
      <c r="F12" s="234"/>
      <c r="G12" s="234"/>
    </row>
    <row r="13" spans="2:7" x14ac:dyDescent="0.25">
      <c r="B13" s="240" t="s">
        <v>12</v>
      </c>
      <c r="C13" s="233"/>
      <c r="D13" s="233"/>
      <c r="E13" s="234"/>
      <c r="F13" s="234"/>
      <c r="G13" s="234"/>
    </row>
    <row r="15" spans="2:7" x14ac:dyDescent="0.25">
      <c r="B15" s="13"/>
      <c r="C15" s="13"/>
      <c r="D15" s="13"/>
      <c r="E15" s="13"/>
      <c r="F15" s="13"/>
      <c r="G15" s="13"/>
    </row>
    <row r="16" spans="2:7" x14ac:dyDescent="0.25">
      <c r="B16" s="13"/>
      <c r="C16" s="13"/>
      <c r="D16" s="13"/>
      <c r="E16" s="13"/>
      <c r="F16" s="13"/>
      <c r="G16" s="13"/>
    </row>
    <row r="17" spans="2:7" x14ac:dyDescent="0.25">
      <c r="B17" s="13"/>
      <c r="C17" s="13"/>
      <c r="D17" s="13"/>
      <c r="E17" s="13"/>
      <c r="F17" s="13"/>
      <c r="G17" s="13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7"/>
  <sheetViews>
    <sheetView topLeftCell="A189" workbookViewId="0">
      <selection activeCell="F206" sqref="F206"/>
    </sheetView>
  </sheetViews>
  <sheetFormatPr defaultRowHeight="15" x14ac:dyDescent="0.25"/>
  <cols>
    <col min="1" max="1" width="14.28515625" customWidth="1"/>
    <col min="2" max="2" width="42.7109375" customWidth="1"/>
    <col min="3" max="4" width="22.140625" bestFit="1" customWidth="1"/>
    <col min="5" max="5" width="13.42578125" customWidth="1"/>
    <col min="6" max="6" width="24.28515625" customWidth="1"/>
  </cols>
  <sheetData>
    <row r="1" spans="1:6" ht="18" x14ac:dyDescent="0.25">
      <c r="B1" s="3"/>
      <c r="C1" s="3"/>
      <c r="D1" s="3"/>
      <c r="E1" s="3"/>
      <c r="F1" s="4"/>
    </row>
    <row r="2" spans="1:6" ht="18" customHeight="1" x14ac:dyDescent="0.25">
      <c r="A2" s="340" t="s">
        <v>8</v>
      </c>
      <c r="B2" s="340"/>
      <c r="C2" s="340"/>
      <c r="D2" s="340"/>
      <c r="E2" s="340"/>
      <c r="F2" s="7"/>
    </row>
    <row r="3" spans="1:6" ht="18" customHeight="1" x14ac:dyDescent="0.25">
      <c r="A3" s="340"/>
      <c r="B3" s="340"/>
      <c r="C3" s="340"/>
      <c r="D3" s="340"/>
      <c r="E3" s="340"/>
      <c r="F3" s="4"/>
    </row>
    <row r="4" spans="1:6" ht="15.75" x14ac:dyDescent="0.25">
      <c r="A4" s="344" t="s">
        <v>38</v>
      </c>
      <c r="B4" s="345"/>
      <c r="C4" s="345"/>
      <c r="D4" s="345"/>
      <c r="E4" s="346"/>
    </row>
    <row r="5" spans="1:6" ht="18" customHeight="1" x14ac:dyDescent="0.25">
      <c r="A5" s="341"/>
      <c r="B5" s="342"/>
      <c r="C5" s="342"/>
      <c r="D5" s="342"/>
      <c r="E5" s="343"/>
    </row>
    <row r="6" spans="1:6" ht="19.5" x14ac:dyDescent="0.25">
      <c r="A6" s="191">
        <v>2202</v>
      </c>
      <c r="B6" s="192" t="s">
        <v>71</v>
      </c>
      <c r="C6" s="193">
        <f>C36+C46+C59</f>
        <v>1269070.7</v>
      </c>
      <c r="D6" s="193">
        <f>D36+D46+D59</f>
        <v>691640.62000000011</v>
      </c>
      <c r="E6" s="193">
        <f>D6/C6*100</f>
        <v>54.499770580157602</v>
      </c>
    </row>
    <row r="7" spans="1:6" ht="19.5" x14ac:dyDescent="0.25">
      <c r="A7" s="188" t="s">
        <v>72</v>
      </c>
      <c r="B7" s="189" t="s">
        <v>73</v>
      </c>
      <c r="C7" s="190"/>
      <c r="D7" s="190"/>
      <c r="E7" s="190"/>
    </row>
    <row r="8" spans="1:6" ht="33" customHeight="1" x14ac:dyDescent="0.25">
      <c r="A8" s="339" t="s">
        <v>74</v>
      </c>
      <c r="B8" s="339"/>
      <c r="C8" s="47"/>
      <c r="D8" s="47"/>
      <c r="E8" s="48"/>
    </row>
    <row r="9" spans="1:6" ht="45" x14ac:dyDescent="0.25">
      <c r="A9" s="49" t="s">
        <v>75</v>
      </c>
      <c r="B9" s="50" t="s">
        <v>76</v>
      </c>
      <c r="C9" s="51" t="s">
        <v>226</v>
      </c>
      <c r="D9" s="51" t="s">
        <v>227</v>
      </c>
      <c r="E9" s="52" t="s">
        <v>202</v>
      </c>
    </row>
    <row r="10" spans="1:6" x14ac:dyDescent="0.25">
      <c r="A10" s="53"/>
      <c r="B10" s="54">
        <v>1</v>
      </c>
      <c r="C10" s="55">
        <v>2</v>
      </c>
      <c r="D10" s="55">
        <v>3</v>
      </c>
      <c r="E10" s="56">
        <v>4</v>
      </c>
    </row>
    <row r="11" spans="1:6" x14ac:dyDescent="0.25">
      <c r="A11" s="57">
        <v>32111</v>
      </c>
      <c r="B11" s="58" t="s">
        <v>27</v>
      </c>
      <c r="C11" s="59">
        <v>3000</v>
      </c>
      <c r="D11" s="59">
        <v>1481.68</v>
      </c>
      <c r="E11" s="59">
        <f>D11/C11*100</f>
        <v>49.389333333333333</v>
      </c>
    </row>
    <row r="12" spans="1:6" x14ac:dyDescent="0.25">
      <c r="A12" s="60">
        <v>32131</v>
      </c>
      <c r="B12" s="61" t="s">
        <v>77</v>
      </c>
      <c r="C12" s="62">
        <v>500</v>
      </c>
      <c r="D12" s="62">
        <v>175</v>
      </c>
      <c r="E12" s="59">
        <f t="shared" ref="E12:E36" si="0">D12/C12*100</f>
        <v>35</v>
      </c>
    </row>
    <row r="13" spans="1:6" x14ac:dyDescent="0.25">
      <c r="A13" s="60">
        <v>32141</v>
      </c>
      <c r="B13" s="61" t="s">
        <v>78</v>
      </c>
      <c r="C13" s="62">
        <v>1500</v>
      </c>
      <c r="D13" s="62">
        <v>483</v>
      </c>
      <c r="E13" s="59">
        <f t="shared" si="0"/>
        <v>32.200000000000003</v>
      </c>
    </row>
    <row r="14" spans="1:6" x14ac:dyDescent="0.25">
      <c r="A14" s="60">
        <v>32211</v>
      </c>
      <c r="B14" s="61" t="s">
        <v>79</v>
      </c>
      <c r="C14" s="62">
        <v>9749.75</v>
      </c>
      <c r="D14" s="62">
        <v>3188.89</v>
      </c>
      <c r="E14" s="59">
        <f t="shared" si="0"/>
        <v>32.707402753916767</v>
      </c>
    </row>
    <row r="15" spans="1:6" x14ac:dyDescent="0.25">
      <c r="A15" s="60">
        <v>32221</v>
      </c>
      <c r="B15" s="61" t="s">
        <v>80</v>
      </c>
      <c r="C15" s="62">
        <v>650</v>
      </c>
      <c r="D15" s="62">
        <v>26.91</v>
      </c>
      <c r="E15" s="59">
        <f t="shared" si="0"/>
        <v>4.1399999999999997</v>
      </c>
    </row>
    <row r="16" spans="1:6" x14ac:dyDescent="0.25">
      <c r="A16" s="60">
        <v>32231</v>
      </c>
      <c r="B16" s="61" t="s">
        <v>81</v>
      </c>
      <c r="C16" s="62">
        <v>11200</v>
      </c>
      <c r="D16" s="62">
        <v>8247.73</v>
      </c>
      <c r="E16" s="59">
        <f t="shared" si="0"/>
        <v>73.640446428571423</v>
      </c>
    </row>
    <row r="17" spans="1:5" x14ac:dyDescent="0.25">
      <c r="A17" s="60">
        <v>32233</v>
      </c>
      <c r="B17" s="61" t="s">
        <v>82</v>
      </c>
      <c r="C17" s="62">
        <v>19668.57</v>
      </c>
      <c r="D17" s="62">
        <v>6599.88</v>
      </c>
      <c r="E17" s="59">
        <f t="shared" si="0"/>
        <v>33.555464377939018</v>
      </c>
    </row>
    <row r="18" spans="1:5" x14ac:dyDescent="0.25">
      <c r="A18" s="60">
        <v>32241</v>
      </c>
      <c r="B18" s="61" t="s">
        <v>83</v>
      </c>
      <c r="C18" s="62">
        <v>2500</v>
      </c>
      <c r="D18" s="62">
        <v>2119.3000000000002</v>
      </c>
      <c r="E18" s="59">
        <f t="shared" si="0"/>
        <v>84.772000000000006</v>
      </c>
    </row>
    <row r="19" spans="1:5" x14ac:dyDescent="0.25">
      <c r="A19" s="60">
        <v>32251</v>
      </c>
      <c r="B19" s="61" t="s">
        <v>84</v>
      </c>
      <c r="C19" s="62">
        <v>1000</v>
      </c>
      <c r="D19" s="62">
        <v>347.33</v>
      </c>
      <c r="E19" s="59">
        <f t="shared" si="0"/>
        <v>34.732999999999997</v>
      </c>
    </row>
    <row r="20" spans="1:5" x14ac:dyDescent="0.25">
      <c r="A20" s="60">
        <v>32271</v>
      </c>
      <c r="B20" s="61" t="s">
        <v>210</v>
      </c>
      <c r="C20" s="62">
        <v>1000</v>
      </c>
      <c r="D20" s="62">
        <v>114</v>
      </c>
      <c r="E20" s="59">
        <f t="shared" si="0"/>
        <v>11.4</v>
      </c>
    </row>
    <row r="21" spans="1:5" x14ac:dyDescent="0.25">
      <c r="A21" s="60">
        <v>32311</v>
      </c>
      <c r="B21" s="61" t="s">
        <v>85</v>
      </c>
      <c r="C21" s="62">
        <v>1500</v>
      </c>
      <c r="D21" s="62">
        <v>727.58</v>
      </c>
      <c r="E21" s="59">
        <f t="shared" si="0"/>
        <v>48.505333333333333</v>
      </c>
    </row>
    <row r="22" spans="1:5" x14ac:dyDescent="0.25">
      <c r="A22" s="60">
        <v>32321</v>
      </c>
      <c r="B22" s="61" t="s">
        <v>86</v>
      </c>
      <c r="C22" s="62">
        <v>2000</v>
      </c>
      <c r="D22" s="62">
        <v>1448.13</v>
      </c>
      <c r="E22" s="59">
        <f t="shared" si="0"/>
        <v>72.406500000000008</v>
      </c>
    </row>
    <row r="23" spans="1:5" x14ac:dyDescent="0.25">
      <c r="A23" s="60">
        <v>32332</v>
      </c>
      <c r="B23" s="61" t="s">
        <v>87</v>
      </c>
      <c r="C23" s="62">
        <v>1000</v>
      </c>
      <c r="D23" s="62">
        <v>869.5</v>
      </c>
      <c r="E23" s="59">
        <f t="shared" si="0"/>
        <v>86.95</v>
      </c>
    </row>
    <row r="24" spans="1:5" x14ac:dyDescent="0.25">
      <c r="A24" s="60">
        <v>32341</v>
      </c>
      <c r="B24" s="61" t="s">
        <v>88</v>
      </c>
      <c r="C24" s="62">
        <v>6000</v>
      </c>
      <c r="D24" s="62">
        <v>6101.68</v>
      </c>
      <c r="E24" s="59">
        <f t="shared" si="0"/>
        <v>101.69466666666666</v>
      </c>
    </row>
    <row r="25" spans="1:5" x14ac:dyDescent="0.25">
      <c r="A25" s="60">
        <v>32353</v>
      </c>
      <c r="B25" s="61" t="s">
        <v>89</v>
      </c>
      <c r="C25" s="62">
        <v>49000</v>
      </c>
      <c r="D25" s="62">
        <v>49000</v>
      </c>
      <c r="E25" s="59">
        <f t="shared" si="0"/>
        <v>100</v>
      </c>
    </row>
    <row r="26" spans="1:5" x14ac:dyDescent="0.25">
      <c r="A26" s="60">
        <v>32359</v>
      </c>
      <c r="B26" s="61" t="s">
        <v>90</v>
      </c>
      <c r="C26" s="62">
        <v>1000</v>
      </c>
      <c r="D26" s="62">
        <v>950</v>
      </c>
      <c r="E26" s="59">
        <f t="shared" si="0"/>
        <v>95</v>
      </c>
    </row>
    <row r="27" spans="1:5" x14ac:dyDescent="0.25">
      <c r="A27" s="60">
        <v>32359</v>
      </c>
      <c r="B27" s="61" t="s">
        <v>90</v>
      </c>
      <c r="C27" s="62">
        <v>8953.74</v>
      </c>
      <c r="D27" s="62">
        <v>8953.74</v>
      </c>
      <c r="E27" s="59">
        <f t="shared" si="0"/>
        <v>100</v>
      </c>
    </row>
    <row r="28" spans="1:5" x14ac:dyDescent="0.25">
      <c r="A28" s="60">
        <v>32361</v>
      </c>
      <c r="B28" s="61" t="s">
        <v>91</v>
      </c>
      <c r="C28" s="62">
        <v>2300</v>
      </c>
      <c r="D28" s="62">
        <v>583.29</v>
      </c>
      <c r="E28" s="59">
        <f t="shared" si="0"/>
        <v>25.360434782608692</v>
      </c>
    </row>
    <row r="29" spans="1:5" x14ac:dyDescent="0.25">
      <c r="A29" s="60">
        <v>32379</v>
      </c>
      <c r="B29" s="61" t="s">
        <v>92</v>
      </c>
      <c r="C29" s="62">
        <v>1000</v>
      </c>
      <c r="D29" s="62">
        <v>0</v>
      </c>
      <c r="E29" s="59">
        <f t="shared" si="0"/>
        <v>0</v>
      </c>
    </row>
    <row r="30" spans="1:5" x14ac:dyDescent="0.25">
      <c r="A30" s="60">
        <v>32381</v>
      </c>
      <c r="B30" s="61" t="s">
        <v>93</v>
      </c>
      <c r="C30" s="62">
        <v>1500</v>
      </c>
      <c r="D30" s="62">
        <v>609.91</v>
      </c>
      <c r="E30" s="59">
        <f t="shared" si="0"/>
        <v>40.660666666666664</v>
      </c>
    </row>
    <row r="31" spans="1:5" x14ac:dyDescent="0.25">
      <c r="A31" s="60">
        <v>32399</v>
      </c>
      <c r="B31" s="61" t="s">
        <v>94</v>
      </c>
      <c r="C31" s="62">
        <v>250</v>
      </c>
      <c r="D31" s="62">
        <v>81.680000000000007</v>
      </c>
      <c r="E31" s="59">
        <f t="shared" si="0"/>
        <v>32.672000000000004</v>
      </c>
    </row>
    <row r="32" spans="1:5" x14ac:dyDescent="0.25">
      <c r="A32" s="60">
        <v>32921</v>
      </c>
      <c r="B32" s="61" t="s">
        <v>95</v>
      </c>
      <c r="C32" s="62">
        <v>600</v>
      </c>
      <c r="D32" s="62">
        <v>49.05</v>
      </c>
      <c r="E32" s="59">
        <f t="shared" si="0"/>
        <v>8.1749999999999989</v>
      </c>
    </row>
    <row r="33" spans="1:5" x14ac:dyDescent="0.25">
      <c r="A33" s="60">
        <v>32941</v>
      </c>
      <c r="B33" s="61" t="s">
        <v>96</v>
      </c>
      <c r="C33" s="62">
        <v>240</v>
      </c>
      <c r="D33" s="62">
        <v>165</v>
      </c>
      <c r="E33" s="59">
        <f t="shared" si="0"/>
        <v>68.75</v>
      </c>
    </row>
    <row r="34" spans="1:5" x14ac:dyDescent="0.25">
      <c r="A34" s="60">
        <v>32999</v>
      </c>
      <c r="B34" s="61" t="s">
        <v>97</v>
      </c>
      <c r="C34" s="62">
        <v>100</v>
      </c>
      <c r="D34" s="62">
        <v>10.96</v>
      </c>
      <c r="E34" s="59">
        <f t="shared" si="0"/>
        <v>10.96</v>
      </c>
    </row>
    <row r="35" spans="1:5" x14ac:dyDescent="0.25">
      <c r="A35" s="60">
        <v>34312</v>
      </c>
      <c r="B35" s="61" t="s">
        <v>211</v>
      </c>
      <c r="C35" s="62">
        <v>70</v>
      </c>
      <c r="D35" s="62">
        <v>0</v>
      </c>
      <c r="E35" s="59">
        <f t="shared" si="0"/>
        <v>0</v>
      </c>
    </row>
    <row r="36" spans="1:5" x14ac:dyDescent="0.25">
      <c r="A36" s="64" t="s">
        <v>98</v>
      </c>
      <c r="B36" s="11"/>
      <c r="C36" s="65">
        <f>SUM(C11:C35)</f>
        <v>126282.06000000001</v>
      </c>
      <c r="D36" s="65">
        <f>SUM(D11:D35)</f>
        <v>92334.24</v>
      </c>
      <c r="E36" s="59">
        <f t="shared" si="0"/>
        <v>73.117464190875566</v>
      </c>
    </row>
    <row r="37" spans="1:5" x14ac:dyDescent="0.25">
      <c r="A37" s="66"/>
      <c r="B37" s="67"/>
      <c r="C37" s="68"/>
      <c r="D37" s="68"/>
      <c r="E37" s="68"/>
    </row>
    <row r="40" spans="1:5" ht="19.5" x14ac:dyDescent="0.35">
      <c r="A40" s="194" t="s">
        <v>102</v>
      </c>
      <c r="B40" s="195" t="s">
        <v>103</v>
      </c>
      <c r="C40" s="196"/>
      <c r="D40" s="70"/>
      <c r="E40" s="70"/>
    </row>
    <row r="41" spans="1:5" ht="15.75" x14ac:dyDescent="0.25">
      <c r="A41" s="71" t="s">
        <v>99</v>
      </c>
      <c r="B41" s="72"/>
      <c r="C41" s="70"/>
      <c r="D41" s="70"/>
      <c r="E41" s="70"/>
    </row>
    <row r="42" spans="1:5" ht="45" x14ac:dyDescent="0.25">
      <c r="A42" s="49" t="s">
        <v>75</v>
      </c>
      <c r="B42" s="50" t="s">
        <v>76</v>
      </c>
      <c r="C42" s="51" t="s">
        <v>226</v>
      </c>
      <c r="D42" s="51" t="s">
        <v>227</v>
      </c>
      <c r="E42" s="52" t="s">
        <v>202</v>
      </c>
    </row>
    <row r="43" spans="1:5" x14ac:dyDescent="0.25">
      <c r="A43" s="73"/>
      <c r="B43" s="172">
        <v>1</v>
      </c>
      <c r="C43" s="55">
        <v>2</v>
      </c>
      <c r="D43" s="55">
        <v>3</v>
      </c>
      <c r="E43" s="56">
        <v>4</v>
      </c>
    </row>
    <row r="44" spans="1:5" x14ac:dyDescent="0.25">
      <c r="A44" s="79">
        <v>32321</v>
      </c>
      <c r="B44" s="58" t="s">
        <v>86</v>
      </c>
      <c r="C44" s="80">
        <v>5638.64</v>
      </c>
      <c r="D44" s="80">
        <v>5638.64</v>
      </c>
      <c r="E44" s="80">
        <f t="shared" ref="E44:E46" si="1">D44/C44*100</f>
        <v>100</v>
      </c>
    </row>
    <row r="45" spans="1:5" x14ac:dyDescent="0.25">
      <c r="A45" s="79">
        <v>42212</v>
      </c>
      <c r="B45" s="58" t="s">
        <v>105</v>
      </c>
      <c r="C45" s="80">
        <v>2150</v>
      </c>
      <c r="D45" s="80">
        <v>2149.25</v>
      </c>
      <c r="E45" s="80">
        <f t="shared" si="1"/>
        <v>99.965116279069761</v>
      </c>
    </row>
    <row r="46" spans="1:5" x14ac:dyDescent="0.25">
      <c r="A46" s="64" t="s">
        <v>98</v>
      </c>
      <c r="B46" s="75"/>
      <c r="C46" s="65">
        <f>SUM(C44:C45)</f>
        <v>7788.64</v>
      </c>
      <c r="D46" s="65">
        <f t="shared" ref="D46" si="2">SUM(D44:D45)</f>
        <v>7787.89</v>
      </c>
      <c r="E46" s="80">
        <f t="shared" si="1"/>
        <v>99.99037059101461</v>
      </c>
    </row>
    <row r="47" spans="1:5" x14ac:dyDescent="0.25">
      <c r="A47" s="76"/>
      <c r="B47" s="77"/>
      <c r="C47" s="78"/>
      <c r="D47" s="78"/>
      <c r="E47" s="83"/>
    </row>
    <row r="50" spans="1:5" ht="19.5" x14ac:dyDescent="0.35">
      <c r="A50" s="194" t="s">
        <v>106</v>
      </c>
      <c r="B50" s="195" t="s">
        <v>107</v>
      </c>
      <c r="C50" s="70"/>
      <c r="D50" s="70"/>
      <c r="E50" s="70"/>
    </row>
    <row r="51" spans="1:5" ht="15.75" x14ac:dyDescent="0.25">
      <c r="A51" s="71" t="s">
        <v>108</v>
      </c>
      <c r="B51" s="72"/>
      <c r="C51" s="70"/>
      <c r="D51" s="70"/>
      <c r="E51" s="70"/>
    </row>
    <row r="52" spans="1:5" ht="45" x14ac:dyDescent="0.25">
      <c r="A52" s="49" t="s">
        <v>75</v>
      </c>
      <c r="B52" s="50" t="s">
        <v>76</v>
      </c>
      <c r="C52" s="51" t="s">
        <v>226</v>
      </c>
      <c r="D52" s="51" t="s">
        <v>227</v>
      </c>
      <c r="E52" s="52" t="s">
        <v>202</v>
      </c>
    </row>
    <row r="53" spans="1:5" x14ac:dyDescent="0.25">
      <c r="A53" s="73"/>
      <c r="B53" s="172">
        <v>1</v>
      </c>
      <c r="C53" s="55">
        <v>2</v>
      </c>
      <c r="D53" s="55">
        <v>3</v>
      </c>
      <c r="E53" s="56">
        <v>4</v>
      </c>
    </row>
    <row r="54" spans="1:5" ht="27.75" customHeight="1" x14ac:dyDescent="0.25">
      <c r="A54" s="81">
        <v>31111</v>
      </c>
      <c r="B54" s="82" t="s">
        <v>26</v>
      </c>
      <c r="C54" s="86">
        <v>900000</v>
      </c>
      <c r="D54" s="91">
        <v>474853.08</v>
      </c>
      <c r="E54" s="63">
        <f>D54/C54*100</f>
        <v>52.761453333333328</v>
      </c>
    </row>
    <row r="55" spans="1:5" ht="24.75" customHeight="1" x14ac:dyDescent="0.25">
      <c r="A55" s="81">
        <v>3121</v>
      </c>
      <c r="B55" s="82" t="s">
        <v>109</v>
      </c>
      <c r="C55" s="86">
        <v>45000</v>
      </c>
      <c r="D55" s="91">
        <v>21746.09</v>
      </c>
      <c r="E55" s="63">
        <f t="shared" ref="E55:E62" si="3">D55/C55*100</f>
        <v>48.324644444444445</v>
      </c>
    </row>
    <row r="56" spans="1:5" ht="24" customHeight="1" x14ac:dyDescent="0.25">
      <c r="A56" s="81">
        <v>31321</v>
      </c>
      <c r="B56" s="82" t="s">
        <v>152</v>
      </c>
      <c r="C56" s="86">
        <v>150000</v>
      </c>
      <c r="D56" s="91">
        <v>77176.509999999995</v>
      </c>
      <c r="E56" s="63">
        <f t="shared" si="3"/>
        <v>51.451006666666665</v>
      </c>
    </row>
    <row r="57" spans="1:5" ht="26.25" customHeight="1" x14ac:dyDescent="0.25">
      <c r="A57" s="81">
        <v>32121</v>
      </c>
      <c r="B57" s="82" t="s">
        <v>111</v>
      </c>
      <c r="C57" s="86">
        <v>35000</v>
      </c>
      <c r="D57" s="91">
        <v>17742.810000000001</v>
      </c>
      <c r="E57" s="63">
        <f t="shared" si="3"/>
        <v>50.693742857142865</v>
      </c>
    </row>
    <row r="58" spans="1:5" ht="23.25" customHeight="1" x14ac:dyDescent="0.25">
      <c r="A58" s="81">
        <v>32955</v>
      </c>
      <c r="B58" s="82" t="s">
        <v>112</v>
      </c>
      <c r="C58" s="86">
        <v>5000</v>
      </c>
      <c r="D58" s="91">
        <v>0</v>
      </c>
      <c r="E58" s="63">
        <f t="shared" si="3"/>
        <v>0</v>
      </c>
    </row>
    <row r="59" spans="1:5" x14ac:dyDescent="0.25">
      <c r="A59" s="64" t="s">
        <v>98</v>
      </c>
      <c r="B59" s="75"/>
      <c r="C59" s="65">
        <f>SUM(C54:C58)</f>
        <v>1135000</v>
      </c>
      <c r="D59" s="65">
        <f>SUM(D54:D58)</f>
        <v>591518.49000000011</v>
      </c>
      <c r="E59" s="63">
        <f t="shared" si="3"/>
        <v>52.116166519823807</v>
      </c>
    </row>
    <row r="60" spans="1:5" x14ac:dyDescent="0.25">
      <c r="A60" s="76"/>
      <c r="B60" s="77"/>
      <c r="C60" s="78"/>
      <c r="D60" s="78"/>
    </row>
    <row r="61" spans="1:5" x14ac:dyDescent="0.25">
      <c r="A61" s="76"/>
      <c r="B61" s="77"/>
      <c r="C61" s="78"/>
      <c r="D61" s="78"/>
    </row>
    <row r="62" spans="1:5" ht="39" x14ac:dyDescent="0.35">
      <c r="A62" s="248">
        <v>2203</v>
      </c>
      <c r="B62" s="250" t="s">
        <v>113</v>
      </c>
      <c r="C62" s="249">
        <f>C69+C133+C151+C161+C170+C178+C186</f>
        <v>126700.78</v>
      </c>
      <c r="D62" s="249">
        <f>D69+D133+D151+D161+D170+D178+D186</f>
        <v>31671.059999999998</v>
      </c>
      <c r="E62" s="272">
        <f t="shared" si="3"/>
        <v>24.996736405253383</v>
      </c>
    </row>
    <row r="63" spans="1:5" x14ac:dyDescent="0.25">
      <c r="A63" s="21"/>
      <c r="C63" s="70"/>
      <c r="D63" s="70"/>
      <c r="E63" s="70"/>
    </row>
    <row r="64" spans="1:5" ht="19.5" x14ac:dyDescent="0.35">
      <c r="A64" s="194" t="s">
        <v>114</v>
      </c>
      <c r="B64" s="195" t="s">
        <v>115</v>
      </c>
      <c r="C64" s="196"/>
      <c r="D64" s="70"/>
      <c r="E64" s="70"/>
    </row>
    <row r="65" spans="1:7" ht="15.75" x14ac:dyDescent="0.25">
      <c r="A65" s="71" t="s">
        <v>116</v>
      </c>
      <c r="B65" s="72"/>
      <c r="C65" s="70"/>
      <c r="D65" s="70"/>
      <c r="E65" s="70"/>
    </row>
    <row r="66" spans="1:7" ht="45" x14ac:dyDescent="0.25">
      <c r="A66" s="49" t="s">
        <v>75</v>
      </c>
      <c r="B66" s="50" t="s">
        <v>76</v>
      </c>
      <c r="C66" s="51" t="s">
        <v>226</v>
      </c>
      <c r="D66" s="51" t="s">
        <v>227</v>
      </c>
      <c r="E66" s="52" t="s">
        <v>202</v>
      </c>
    </row>
    <row r="67" spans="1:7" x14ac:dyDescent="0.25">
      <c r="A67" s="73"/>
      <c r="B67" s="172">
        <v>1</v>
      </c>
      <c r="C67" s="55">
        <v>2</v>
      </c>
      <c r="D67" s="55">
        <v>3</v>
      </c>
      <c r="E67" s="56">
        <v>4</v>
      </c>
    </row>
    <row r="68" spans="1:7" ht="27.75" customHeight="1" x14ac:dyDescent="0.25">
      <c r="A68" s="60">
        <v>32999</v>
      </c>
      <c r="B68" s="74" t="s">
        <v>117</v>
      </c>
      <c r="C68" s="62">
        <v>900</v>
      </c>
      <c r="D68" s="62">
        <v>900</v>
      </c>
      <c r="E68" s="62">
        <f>D68/C68*100</f>
        <v>100</v>
      </c>
    </row>
    <row r="69" spans="1:7" x14ac:dyDescent="0.25">
      <c r="A69" s="64" t="s">
        <v>98</v>
      </c>
      <c r="B69" s="75"/>
      <c r="C69" s="65">
        <f>SUM(C68)</f>
        <v>900</v>
      </c>
      <c r="D69" s="65">
        <f t="shared" ref="D69" si="4">SUM(D68)</f>
        <v>900</v>
      </c>
      <c r="E69" s="62">
        <f>D69/C69*100</f>
        <v>100</v>
      </c>
    </row>
    <row r="70" spans="1:7" x14ac:dyDescent="0.25">
      <c r="A70" s="76"/>
      <c r="B70" s="77"/>
      <c r="C70" s="78"/>
      <c r="D70" s="78"/>
      <c r="E70" s="78"/>
    </row>
    <row r="71" spans="1:7" x14ac:dyDescent="0.25">
      <c r="A71" s="76"/>
      <c r="B71" s="77"/>
      <c r="C71" s="78"/>
      <c r="D71" s="78"/>
      <c r="E71" s="78"/>
    </row>
    <row r="72" spans="1:7" x14ac:dyDescent="0.25">
      <c r="A72" s="76"/>
      <c r="B72" s="77"/>
      <c r="C72" s="78"/>
      <c r="D72" s="78"/>
      <c r="E72" s="83"/>
    </row>
    <row r="73" spans="1:7" x14ac:dyDescent="0.25">
      <c r="A73" s="84"/>
      <c r="B73" s="72"/>
      <c r="C73" s="70"/>
      <c r="D73" s="70"/>
      <c r="E73" s="70"/>
    </row>
    <row r="74" spans="1:7" ht="19.5" x14ac:dyDescent="0.35">
      <c r="A74" s="199" t="s">
        <v>118</v>
      </c>
      <c r="B74" s="200" t="s">
        <v>119</v>
      </c>
      <c r="C74" s="201"/>
      <c r="D74" s="70"/>
      <c r="E74" s="70"/>
    </row>
    <row r="75" spans="1:7" ht="15.75" x14ac:dyDescent="0.25">
      <c r="A75" s="71" t="s">
        <v>108</v>
      </c>
      <c r="B75" s="72"/>
      <c r="C75" s="70"/>
      <c r="D75" s="70"/>
      <c r="E75" s="70"/>
    </row>
    <row r="76" spans="1:7" ht="45" x14ac:dyDescent="0.25">
      <c r="A76" s="49" t="s">
        <v>75</v>
      </c>
      <c r="B76" s="50" t="s">
        <v>76</v>
      </c>
      <c r="C76" s="51" t="s">
        <v>226</v>
      </c>
      <c r="D76" s="51" t="s">
        <v>227</v>
      </c>
      <c r="E76" s="52" t="s">
        <v>202</v>
      </c>
    </row>
    <row r="77" spans="1:7" x14ac:dyDescent="0.25">
      <c r="A77" s="85"/>
      <c r="B77" s="54">
        <v>1</v>
      </c>
      <c r="C77" s="55">
        <v>2</v>
      </c>
      <c r="D77" s="55">
        <v>3</v>
      </c>
      <c r="E77" s="56">
        <v>4</v>
      </c>
    </row>
    <row r="78" spans="1:7" x14ac:dyDescent="0.25">
      <c r="A78" s="171">
        <v>42411</v>
      </c>
      <c r="B78" s="168" t="s">
        <v>120</v>
      </c>
      <c r="C78" s="87">
        <v>300</v>
      </c>
      <c r="D78" s="87">
        <v>0</v>
      </c>
      <c r="E78" s="91">
        <f>D78/C78*100</f>
        <v>0</v>
      </c>
    </row>
    <row r="79" spans="1:7" x14ac:dyDescent="0.25">
      <c r="A79" s="171">
        <v>32211</v>
      </c>
      <c r="B79" s="168" t="s">
        <v>153</v>
      </c>
      <c r="C79" s="87">
        <v>245</v>
      </c>
      <c r="D79" s="87">
        <v>0</v>
      </c>
      <c r="E79" s="91">
        <f t="shared" ref="E79:E81" si="5">D79/C79*100</f>
        <v>0</v>
      </c>
      <c r="G79" s="243"/>
    </row>
    <row r="80" spans="1:7" x14ac:dyDescent="0.25">
      <c r="A80" s="171">
        <v>37221</v>
      </c>
      <c r="B80" s="168" t="s">
        <v>219</v>
      </c>
      <c r="C80" s="87">
        <v>1000</v>
      </c>
      <c r="D80" s="87">
        <v>346.8</v>
      </c>
      <c r="E80" s="91">
        <f t="shared" si="5"/>
        <v>34.68</v>
      </c>
      <c r="G80" s="243"/>
    </row>
    <row r="81" spans="1:5" x14ac:dyDescent="0.25">
      <c r="A81" s="64" t="s">
        <v>98</v>
      </c>
      <c r="B81" s="75"/>
      <c r="C81" s="65">
        <f>SUM(C78:C80)</f>
        <v>1545</v>
      </c>
      <c r="D81" s="65">
        <f>SUM(D78:D80)</f>
        <v>346.8</v>
      </c>
      <c r="E81" s="86">
        <f t="shared" si="5"/>
        <v>22.446601941747574</v>
      </c>
    </row>
    <row r="82" spans="1:5" x14ac:dyDescent="0.25">
      <c r="A82" s="88"/>
      <c r="B82" s="89"/>
      <c r="C82" s="90"/>
      <c r="D82" s="90"/>
      <c r="E82" s="90"/>
    </row>
    <row r="83" spans="1:5" ht="15.75" x14ac:dyDescent="0.25">
      <c r="A83" s="71" t="s">
        <v>122</v>
      </c>
      <c r="B83" s="72"/>
      <c r="C83" s="70"/>
      <c r="D83" s="70"/>
      <c r="E83" s="70"/>
    </row>
    <row r="84" spans="1:5" ht="45" x14ac:dyDescent="0.25">
      <c r="A84" s="49" t="s">
        <v>75</v>
      </c>
      <c r="B84" s="50" t="s">
        <v>76</v>
      </c>
      <c r="C84" s="51" t="s">
        <v>226</v>
      </c>
      <c r="D84" s="51" t="s">
        <v>227</v>
      </c>
      <c r="E84" s="52" t="s">
        <v>202</v>
      </c>
    </row>
    <row r="85" spans="1:5" x14ac:dyDescent="0.25">
      <c r="A85" s="85"/>
      <c r="B85" s="54">
        <v>1</v>
      </c>
      <c r="C85" s="55">
        <v>2</v>
      </c>
      <c r="D85" s="55">
        <v>3</v>
      </c>
      <c r="E85" s="56">
        <v>4</v>
      </c>
    </row>
    <row r="86" spans="1:5" x14ac:dyDescent="0.25">
      <c r="A86" s="60">
        <v>32241</v>
      </c>
      <c r="B86" s="168" t="s">
        <v>83</v>
      </c>
      <c r="C86" s="87">
        <v>5000</v>
      </c>
      <c r="D86" s="87">
        <v>0</v>
      </c>
      <c r="E86" s="91">
        <f>D86/C86*100</f>
        <v>0</v>
      </c>
    </row>
    <row r="87" spans="1:5" x14ac:dyDescent="0.25">
      <c r="A87" s="60">
        <v>32251</v>
      </c>
      <c r="B87" s="168" t="s">
        <v>84</v>
      </c>
      <c r="C87" s="87">
        <v>1000</v>
      </c>
      <c r="D87" s="87">
        <v>259.7</v>
      </c>
      <c r="E87" s="91">
        <f t="shared" ref="E87:E92" si="6">D87/C87*100</f>
        <v>25.97</v>
      </c>
    </row>
    <row r="88" spans="1:5" x14ac:dyDescent="0.25">
      <c r="A88" s="60">
        <v>32321</v>
      </c>
      <c r="B88" s="168" t="s">
        <v>123</v>
      </c>
      <c r="C88" s="87">
        <v>1000</v>
      </c>
      <c r="D88" s="87">
        <v>0</v>
      </c>
      <c r="E88" s="91">
        <f t="shared" si="6"/>
        <v>0</v>
      </c>
    </row>
    <row r="89" spans="1:5" x14ac:dyDescent="0.25">
      <c r="A89" s="60">
        <v>3211</v>
      </c>
      <c r="B89" s="168" t="s">
        <v>124</v>
      </c>
      <c r="C89" s="87">
        <v>1100</v>
      </c>
      <c r="D89" s="87">
        <v>0</v>
      </c>
      <c r="E89" s="91">
        <f t="shared" si="6"/>
        <v>0</v>
      </c>
    </row>
    <row r="90" spans="1:5" x14ac:dyDescent="0.25">
      <c r="A90" s="60">
        <v>42211</v>
      </c>
      <c r="B90" s="168" t="s">
        <v>212</v>
      </c>
      <c r="C90" s="87">
        <v>1000</v>
      </c>
      <c r="D90" s="87">
        <v>0</v>
      </c>
      <c r="E90" s="91">
        <f t="shared" si="6"/>
        <v>0</v>
      </c>
    </row>
    <row r="91" spans="1:5" x14ac:dyDescent="0.25">
      <c r="A91" s="60">
        <v>42212</v>
      </c>
      <c r="B91" s="168" t="s">
        <v>136</v>
      </c>
      <c r="C91" s="87">
        <v>2000</v>
      </c>
      <c r="D91" s="87">
        <v>0</v>
      </c>
      <c r="E91" s="91">
        <f t="shared" si="6"/>
        <v>0</v>
      </c>
    </row>
    <row r="92" spans="1:5" x14ac:dyDescent="0.25">
      <c r="A92" s="64" t="s">
        <v>98</v>
      </c>
      <c r="B92" s="75"/>
      <c r="C92" s="244">
        <f>SUM(C86:C91)</f>
        <v>11100</v>
      </c>
      <c r="D92" s="244">
        <f>SUM(D86:D91)</f>
        <v>259.7</v>
      </c>
      <c r="E92" s="245">
        <f t="shared" si="6"/>
        <v>2.3396396396396395</v>
      </c>
    </row>
    <row r="93" spans="1:5" x14ac:dyDescent="0.25">
      <c r="A93" s="84"/>
      <c r="B93" s="72"/>
      <c r="C93" s="70"/>
      <c r="D93" s="70"/>
      <c r="E93" s="91"/>
    </row>
    <row r="94" spans="1:5" ht="15.75" x14ac:dyDescent="0.25">
      <c r="A94" s="71" t="s">
        <v>127</v>
      </c>
      <c r="B94" s="72"/>
      <c r="C94" s="70"/>
      <c r="D94" s="70"/>
      <c r="E94" s="70"/>
    </row>
    <row r="95" spans="1:5" ht="45" x14ac:dyDescent="0.25">
      <c r="A95" s="49" t="s">
        <v>75</v>
      </c>
      <c r="B95" s="50" t="s">
        <v>76</v>
      </c>
      <c r="C95" s="51" t="s">
        <v>226</v>
      </c>
      <c r="D95" s="51" t="s">
        <v>227</v>
      </c>
      <c r="E95" s="52" t="s">
        <v>202</v>
      </c>
    </row>
    <row r="96" spans="1:5" x14ac:dyDescent="0.25">
      <c r="A96" s="85"/>
      <c r="B96" s="54">
        <v>1</v>
      </c>
      <c r="C96" s="55">
        <v>2</v>
      </c>
      <c r="D96" s="55">
        <v>3</v>
      </c>
      <c r="E96" s="56">
        <v>4</v>
      </c>
    </row>
    <row r="97" spans="1:5" x14ac:dyDescent="0.25">
      <c r="A97" s="169">
        <v>32111</v>
      </c>
      <c r="B97" s="273" t="s">
        <v>27</v>
      </c>
      <c r="C97" s="170">
        <v>1000</v>
      </c>
      <c r="D97" s="170">
        <v>0</v>
      </c>
      <c r="E97" s="170">
        <f>D97/C97*100</f>
        <v>0</v>
      </c>
    </row>
    <row r="98" spans="1:5" x14ac:dyDescent="0.25">
      <c r="A98" s="171">
        <v>32211</v>
      </c>
      <c r="B98" s="168" t="s">
        <v>124</v>
      </c>
      <c r="C98" s="87">
        <v>3000</v>
      </c>
      <c r="D98" s="87">
        <v>49.75</v>
      </c>
      <c r="E98" s="170">
        <f t="shared" ref="E98:E107" si="7">D98/C98*100</f>
        <v>1.6583333333333332</v>
      </c>
    </row>
    <row r="99" spans="1:5" x14ac:dyDescent="0.25">
      <c r="A99" s="60">
        <v>32241</v>
      </c>
      <c r="B99" s="168" t="s">
        <v>83</v>
      </c>
      <c r="C99" s="87">
        <v>1500</v>
      </c>
      <c r="D99" s="87">
        <v>607.9</v>
      </c>
      <c r="E99" s="170">
        <f t="shared" si="7"/>
        <v>40.526666666666664</v>
      </c>
    </row>
    <row r="100" spans="1:5" x14ac:dyDescent="0.25">
      <c r="A100" s="60">
        <v>32251</v>
      </c>
      <c r="B100" s="168" t="s">
        <v>84</v>
      </c>
      <c r="C100" s="87">
        <v>1500</v>
      </c>
      <c r="D100" s="87">
        <v>0</v>
      </c>
      <c r="E100" s="170">
        <f t="shared" si="7"/>
        <v>0</v>
      </c>
    </row>
    <row r="101" spans="1:5" x14ac:dyDescent="0.25">
      <c r="A101" s="60">
        <v>32321</v>
      </c>
      <c r="B101" s="168" t="s">
        <v>128</v>
      </c>
      <c r="C101" s="87">
        <v>3000</v>
      </c>
      <c r="D101" s="87">
        <v>612.20000000000005</v>
      </c>
      <c r="E101" s="170">
        <f t="shared" si="7"/>
        <v>20.406666666666666</v>
      </c>
    </row>
    <row r="102" spans="1:5" x14ac:dyDescent="0.25">
      <c r="A102" s="60">
        <v>32349</v>
      </c>
      <c r="B102" s="168" t="s">
        <v>88</v>
      </c>
      <c r="C102" s="87">
        <v>0</v>
      </c>
      <c r="D102" s="87">
        <v>0</v>
      </c>
      <c r="E102" s="170" t="e">
        <f t="shared" si="7"/>
        <v>#DIV/0!</v>
      </c>
    </row>
    <row r="103" spans="1:5" ht="15.75" customHeight="1" x14ac:dyDescent="0.25">
      <c r="A103" s="60">
        <v>32359</v>
      </c>
      <c r="B103" s="168" t="s">
        <v>125</v>
      </c>
      <c r="C103" s="87">
        <v>1200</v>
      </c>
      <c r="D103" s="87">
        <v>150</v>
      </c>
      <c r="E103" s="170">
        <f t="shared" si="7"/>
        <v>12.5</v>
      </c>
    </row>
    <row r="104" spans="1:5" ht="15.75" customHeight="1" x14ac:dyDescent="0.25">
      <c r="A104" s="60">
        <v>32931</v>
      </c>
      <c r="B104" s="168" t="s">
        <v>131</v>
      </c>
      <c r="C104" s="87">
        <v>1000</v>
      </c>
      <c r="D104" s="87">
        <v>0</v>
      </c>
      <c r="E104" s="170">
        <f t="shared" si="7"/>
        <v>0</v>
      </c>
    </row>
    <row r="105" spans="1:5" ht="15.75" customHeight="1" x14ac:dyDescent="0.25">
      <c r="A105" s="60">
        <v>32999</v>
      </c>
      <c r="B105" s="168" t="s">
        <v>97</v>
      </c>
      <c r="C105" s="87">
        <v>1000</v>
      </c>
      <c r="D105" s="87">
        <v>1996.54</v>
      </c>
      <c r="E105" s="170">
        <f t="shared" si="7"/>
        <v>199.654</v>
      </c>
    </row>
    <row r="106" spans="1:5" x14ac:dyDescent="0.25">
      <c r="A106" s="60">
        <v>42212</v>
      </c>
      <c r="B106" s="168" t="s">
        <v>136</v>
      </c>
      <c r="C106" s="87">
        <v>2000</v>
      </c>
      <c r="D106" s="87">
        <v>0</v>
      </c>
      <c r="E106" s="170">
        <f t="shared" si="7"/>
        <v>0</v>
      </c>
    </row>
    <row r="107" spans="1:5" x14ac:dyDescent="0.25">
      <c r="A107" s="64" t="s">
        <v>98</v>
      </c>
      <c r="B107" s="75"/>
      <c r="C107" s="244">
        <f>SUM(C97:C106)</f>
        <v>15200</v>
      </c>
      <c r="D107" s="244">
        <f>SUM(D97:D106)</f>
        <v>3416.39</v>
      </c>
      <c r="E107" s="170">
        <f t="shared" si="7"/>
        <v>22.47625</v>
      </c>
    </row>
    <row r="108" spans="1:5" x14ac:dyDescent="0.25">
      <c r="A108" s="72"/>
      <c r="B108" s="72"/>
      <c r="C108" s="70"/>
      <c r="D108" s="70"/>
      <c r="E108" s="70"/>
    </row>
    <row r="109" spans="1:5" x14ac:dyDescent="0.25">
      <c r="A109" s="92"/>
      <c r="B109" s="93"/>
      <c r="C109" s="90"/>
      <c r="D109" s="90"/>
      <c r="E109" s="90"/>
    </row>
    <row r="110" spans="1:5" ht="15.75" x14ac:dyDescent="0.25">
      <c r="A110" s="71" t="s">
        <v>129</v>
      </c>
      <c r="B110" s="72"/>
      <c r="C110" s="70"/>
      <c r="D110" s="70"/>
      <c r="E110" s="70"/>
    </row>
    <row r="111" spans="1:5" ht="45" x14ac:dyDescent="0.25">
      <c r="A111" s="49" t="s">
        <v>75</v>
      </c>
      <c r="B111" s="50" t="s">
        <v>76</v>
      </c>
      <c r="C111" s="51" t="s">
        <v>226</v>
      </c>
      <c r="D111" s="51" t="s">
        <v>227</v>
      </c>
      <c r="E111" s="52" t="s">
        <v>202</v>
      </c>
    </row>
    <row r="112" spans="1:5" x14ac:dyDescent="0.25">
      <c r="A112" s="85"/>
      <c r="B112" s="54">
        <v>1</v>
      </c>
      <c r="C112" s="55">
        <v>2</v>
      </c>
      <c r="D112" s="55">
        <v>3</v>
      </c>
      <c r="E112" s="56">
        <v>4</v>
      </c>
    </row>
    <row r="113" spans="1:5" x14ac:dyDescent="0.25">
      <c r="A113" s="60">
        <v>32321</v>
      </c>
      <c r="B113" s="168" t="s">
        <v>123</v>
      </c>
      <c r="C113" s="170">
        <v>550</v>
      </c>
      <c r="D113" s="170">
        <v>0</v>
      </c>
      <c r="E113" s="170">
        <f>D113/C113*100</f>
        <v>0</v>
      </c>
    </row>
    <row r="114" spans="1:5" x14ac:dyDescent="0.25">
      <c r="A114" s="60">
        <v>32999</v>
      </c>
      <c r="B114" s="168" t="s">
        <v>97</v>
      </c>
      <c r="C114" s="246">
        <v>700</v>
      </c>
      <c r="D114" s="62">
        <v>0</v>
      </c>
      <c r="E114" s="170">
        <f t="shared" ref="E114:E116" si="8">D114/C114*100</f>
        <v>0</v>
      </c>
    </row>
    <row r="115" spans="1:5" x14ac:dyDescent="0.25">
      <c r="A115" s="60">
        <v>42411</v>
      </c>
      <c r="B115" s="168" t="s">
        <v>120</v>
      </c>
      <c r="C115" s="62">
        <v>200</v>
      </c>
      <c r="D115" s="62">
        <v>0</v>
      </c>
      <c r="E115" s="170">
        <f t="shared" si="8"/>
        <v>0</v>
      </c>
    </row>
    <row r="116" spans="1:5" x14ac:dyDescent="0.25">
      <c r="A116" s="64" t="s">
        <v>98</v>
      </c>
      <c r="B116" s="75"/>
      <c r="C116" s="65">
        <f>SUM(C113:C115)</f>
        <v>1450</v>
      </c>
      <c r="D116" s="65">
        <f>SUM(D113:D115)</f>
        <v>0</v>
      </c>
      <c r="E116" s="170">
        <f t="shared" si="8"/>
        <v>0</v>
      </c>
    </row>
    <row r="117" spans="1:5" x14ac:dyDescent="0.25">
      <c r="A117" s="76"/>
      <c r="B117" s="77"/>
      <c r="C117" s="78"/>
      <c r="D117" s="78"/>
      <c r="E117" s="78"/>
    </row>
    <row r="118" spans="1:5" x14ac:dyDescent="0.25">
      <c r="A118" s="76"/>
      <c r="B118" s="77"/>
      <c r="C118" s="78"/>
      <c r="D118" s="78"/>
      <c r="E118" s="78"/>
    </row>
    <row r="119" spans="1:5" x14ac:dyDescent="0.25">
      <c r="A119" s="76"/>
      <c r="B119" s="77"/>
      <c r="C119" s="78"/>
      <c r="D119" s="78"/>
      <c r="E119" s="78"/>
    </row>
    <row r="120" spans="1:5" x14ac:dyDescent="0.25">
      <c r="A120" s="76"/>
      <c r="B120" s="77"/>
      <c r="C120" s="78"/>
      <c r="D120" s="78"/>
      <c r="E120" s="78"/>
    </row>
    <row r="121" spans="1:5" ht="15.75" x14ac:dyDescent="0.25">
      <c r="A121" s="71" t="s">
        <v>130</v>
      </c>
      <c r="B121" s="72"/>
      <c r="C121" s="70"/>
      <c r="D121" s="70"/>
      <c r="E121" s="70"/>
    </row>
    <row r="122" spans="1:5" ht="45" x14ac:dyDescent="0.25">
      <c r="A122" s="49" t="s">
        <v>75</v>
      </c>
      <c r="B122" s="50" t="s">
        <v>76</v>
      </c>
      <c r="C122" s="51" t="s">
        <v>226</v>
      </c>
      <c r="D122" s="51" t="s">
        <v>227</v>
      </c>
      <c r="E122" s="52" t="s">
        <v>202</v>
      </c>
    </row>
    <row r="123" spans="1:5" x14ac:dyDescent="0.25">
      <c r="A123" s="85"/>
      <c r="B123" s="54">
        <v>1</v>
      </c>
      <c r="C123" s="55">
        <v>2</v>
      </c>
      <c r="D123" s="55">
        <v>3</v>
      </c>
      <c r="E123" s="56">
        <v>4</v>
      </c>
    </row>
    <row r="124" spans="1:5" x14ac:dyDescent="0.25">
      <c r="A124" s="60">
        <v>32321</v>
      </c>
      <c r="B124" s="168" t="s">
        <v>128</v>
      </c>
      <c r="C124" s="87">
        <v>7500</v>
      </c>
      <c r="D124" s="87">
        <v>0</v>
      </c>
      <c r="E124" s="86">
        <f t="shared" ref="E124:E133" si="9">D124/C124*100</f>
        <v>0</v>
      </c>
    </row>
    <row r="125" spans="1:5" x14ac:dyDescent="0.25">
      <c r="A125" s="60">
        <v>32931</v>
      </c>
      <c r="B125" s="168" t="s">
        <v>131</v>
      </c>
      <c r="C125" s="87">
        <v>3000</v>
      </c>
      <c r="D125" s="87">
        <v>0</v>
      </c>
      <c r="E125" s="86">
        <f t="shared" si="9"/>
        <v>0</v>
      </c>
    </row>
    <row r="126" spans="1:5" x14ac:dyDescent="0.25">
      <c r="A126" s="60">
        <v>37229</v>
      </c>
      <c r="B126" s="168" t="s">
        <v>132</v>
      </c>
      <c r="C126" s="87">
        <v>20000</v>
      </c>
      <c r="D126" s="87">
        <v>0</v>
      </c>
      <c r="E126" s="86">
        <f t="shared" si="9"/>
        <v>0</v>
      </c>
    </row>
    <row r="127" spans="1:5" x14ac:dyDescent="0.25">
      <c r="A127" s="60">
        <v>32999</v>
      </c>
      <c r="B127" s="168" t="s">
        <v>97</v>
      </c>
      <c r="C127" s="87">
        <v>3000</v>
      </c>
      <c r="D127" s="87">
        <v>0</v>
      </c>
      <c r="E127" s="86">
        <f t="shared" si="9"/>
        <v>0</v>
      </c>
    </row>
    <row r="128" spans="1:5" x14ac:dyDescent="0.25">
      <c r="A128" s="60">
        <v>32349</v>
      </c>
      <c r="B128" s="168" t="s">
        <v>88</v>
      </c>
      <c r="C128" s="87">
        <v>3000</v>
      </c>
      <c r="D128" s="87">
        <v>0</v>
      </c>
      <c r="E128" s="86">
        <f t="shared" si="9"/>
        <v>0</v>
      </c>
    </row>
    <row r="129" spans="1:5" x14ac:dyDescent="0.25">
      <c r="A129" s="60">
        <v>42211</v>
      </c>
      <c r="B129" s="168" t="s">
        <v>212</v>
      </c>
      <c r="C129" s="87">
        <v>0</v>
      </c>
      <c r="D129" s="87">
        <v>0</v>
      </c>
      <c r="E129" s="86" t="e">
        <f t="shared" si="9"/>
        <v>#DIV/0!</v>
      </c>
    </row>
    <row r="130" spans="1:5" x14ac:dyDescent="0.25">
      <c r="A130" s="60">
        <v>42261</v>
      </c>
      <c r="B130" s="168" t="s">
        <v>218</v>
      </c>
      <c r="C130" s="87">
        <v>5000</v>
      </c>
      <c r="D130" s="87">
        <v>0</v>
      </c>
      <c r="E130" s="86">
        <f t="shared" si="9"/>
        <v>0</v>
      </c>
    </row>
    <row r="131" spans="1:5" x14ac:dyDescent="0.25">
      <c r="A131" s="64" t="s">
        <v>98</v>
      </c>
      <c r="B131" s="75"/>
      <c r="C131" s="65">
        <f>SUM(C124:C130)</f>
        <v>41500</v>
      </c>
      <c r="D131" s="65">
        <f>SUM(D124:D130)</f>
        <v>0</v>
      </c>
      <c r="E131" s="86">
        <f t="shared" si="9"/>
        <v>0</v>
      </c>
    </row>
    <row r="132" spans="1:5" x14ac:dyDescent="0.25">
      <c r="A132" s="84"/>
      <c r="B132" s="72"/>
      <c r="C132" s="70"/>
      <c r="D132" s="70"/>
      <c r="E132" s="86"/>
    </row>
    <row r="133" spans="1:5" x14ac:dyDescent="0.25">
      <c r="A133" s="202" t="s">
        <v>101</v>
      </c>
      <c r="B133" s="203"/>
      <c r="C133" s="204">
        <f>C81+C92+C107+C116+C131</f>
        <v>70795</v>
      </c>
      <c r="D133" s="204">
        <f>D81+D92+D107+D116+D131</f>
        <v>4022.89</v>
      </c>
      <c r="E133" s="205">
        <f t="shared" si="9"/>
        <v>5.6824493255173385</v>
      </c>
    </row>
    <row r="134" spans="1:5" x14ac:dyDescent="0.25">
      <c r="A134" s="76"/>
      <c r="B134" s="94"/>
      <c r="C134" s="78"/>
      <c r="D134" s="78"/>
      <c r="E134" s="95"/>
    </row>
    <row r="135" spans="1:5" x14ac:dyDescent="0.25">
      <c r="A135" s="76"/>
      <c r="B135" s="94"/>
      <c r="C135" s="78"/>
      <c r="D135" s="78"/>
      <c r="E135" s="78"/>
    </row>
    <row r="136" spans="1:5" ht="19.5" x14ac:dyDescent="0.35">
      <c r="A136" s="194" t="s">
        <v>133</v>
      </c>
      <c r="B136" s="195" t="s">
        <v>134</v>
      </c>
      <c r="C136" s="70"/>
      <c r="D136" s="70"/>
      <c r="E136" s="70"/>
    </row>
    <row r="137" spans="1:5" ht="15.75" x14ac:dyDescent="0.25">
      <c r="A137" s="71" t="s">
        <v>135</v>
      </c>
      <c r="B137" s="72"/>
      <c r="C137" s="70"/>
      <c r="D137" s="70"/>
      <c r="E137" s="70"/>
    </row>
    <row r="138" spans="1:5" ht="45" x14ac:dyDescent="0.25">
      <c r="A138" s="49" t="s">
        <v>75</v>
      </c>
      <c r="B138" s="50" t="s">
        <v>76</v>
      </c>
      <c r="C138" s="51" t="s">
        <v>226</v>
      </c>
      <c r="D138" s="51" t="s">
        <v>227</v>
      </c>
      <c r="E138" s="52" t="s">
        <v>202</v>
      </c>
    </row>
    <row r="139" spans="1:5" x14ac:dyDescent="0.25">
      <c r="A139" s="85"/>
      <c r="B139" s="54">
        <v>1</v>
      </c>
      <c r="C139" s="55">
        <v>2</v>
      </c>
      <c r="D139" s="55">
        <v>3</v>
      </c>
      <c r="E139" s="56">
        <v>4</v>
      </c>
    </row>
    <row r="140" spans="1:5" x14ac:dyDescent="0.25">
      <c r="A140" s="60">
        <v>42212</v>
      </c>
      <c r="B140" s="61" t="s">
        <v>136</v>
      </c>
      <c r="C140" s="62">
        <v>0</v>
      </c>
      <c r="D140" s="62">
        <v>0</v>
      </c>
      <c r="E140" s="62" t="e">
        <f>D140/C140*100</f>
        <v>#DIV/0!</v>
      </c>
    </row>
    <row r="141" spans="1:5" x14ac:dyDescent="0.25">
      <c r="A141" s="60">
        <v>32221</v>
      </c>
      <c r="B141" s="61" t="s">
        <v>80</v>
      </c>
      <c r="C141" s="62">
        <v>1000</v>
      </c>
      <c r="D141" s="62">
        <v>581.44000000000005</v>
      </c>
      <c r="E141" s="62">
        <f t="shared" ref="E141:E142" si="10">D141/C141*100</f>
        <v>58.144000000000005</v>
      </c>
    </row>
    <row r="142" spans="1:5" x14ac:dyDescent="0.25">
      <c r="A142" s="64" t="s">
        <v>101</v>
      </c>
      <c r="B142" s="75"/>
      <c r="C142" s="65">
        <f t="shared" ref="C142:D142" si="11">SUM(C140:C141)</f>
        <v>1000</v>
      </c>
      <c r="D142" s="65">
        <f t="shared" si="11"/>
        <v>581.44000000000005</v>
      </c>
      <c r="E142" s="62">
        <f t="shared" si="10"/>
        <v>58.144000000000005</v>
      </c>
    </row>
    <row r="143" spans="1:5" x14ac:dyDescent="0.25">
      <c r="A143" s="76"/>
      <c r="B143" s="77"/>
      <c r="C143" s="78"/>
      <c r="D143" s="78"/>
      <c r="E143" s="78"/>
    </row>
    <row r="144" spans="1:5" x14ac:dyDescent="0.25">
      <c r="A144" s="76"/>
      <c r="B144" s="77"/>
      <c r="C144" s="78"/>
      <c r="D144" s="78"/>
      <c r="E144" s="78"/>
    </row>
    <row r="145" spans="1:5" ht="15.75" x14ac:dyDescent="0.25">
      <c r="A145" s="71" t="s">
        <v>137</v>
      </c>
      <c r="B145" s="72"/>
      <c r="C145" s="70"/>
      <c r="D145" s="70"/>
      <c r="E145" s="70"/>
    </row>
    <row r="146" spans="1:5" ht="45" x14ac:dyDescent="0.25">
      <c r="A146" s="49" t="s">
        <v>75</v>
      </c>
      <c r="B146" s="50" t="s">
        <v>76</v>
      </c>
      <c r="C146" s="51" t="s">
        <v>226</v>
      </c>
      <c r="D146" s="51" t="s">
        <v>227</v>
      </c>
      <c r="E146" s="52" t="s">
        <v>202</v>
      </c>
    </row>
    <row r="147" spans="1:5" x14ac:dyDescent="0.25">
      <c r="A147" s="85"/>
      <c r="B147" s="54">
        <v>1</v>
      </c>
      <c r="C147" s="55">
        <v>2</v>
      </c>
      <c r="D147" s="55">
        <v>3</v>
      </c>
      <c r="E147" s="56">
        <v>4</v>
      </c>
    </row>
    <row r="148" spans="1:5" x14ac:dyDescent="0.25">
      <c r="A148" s="60">
        <v>32221</v>
      </c>
      <c r="B148" s="61" t="s">
        <v>80</v>
      </c>
      <c r="C148" s="62">
        <v>2000</v>
      </c>
      <c r="D148" s="62">
        <v>929.36</v>
      </c>
      <c r="E148" s="62">
        <f>D148/C148*100</f>
        <v>46.467999999999996</v>
      </c>
    </row>
    <row r="149" spans="1:5" x14ac:dyDescent="0.25">
      <c r="A149" s="64" t="s">
        <v>101</v>
      </c>
      <c r="B149" s="75"/>
      <c r="C149" s="65">
        <f>SUM(C148)</f>
        <v>2000</v>
      </c>
      <c r="D149" s="65">
        <f>SUM(D148)</f>
        <v>929.36</v>
      </c>
      <c r="E149" s="62">
        <f t="shared" ref="E149:E151" si="12">D149/C149*100</f>
        <v>46.467999999999996</v>
      </c>
    </row>
    <row r="150" spans="1:5" x14ac:dyDescent="0.25">
      <c r="A150" s="76"/>
      <c r="B150" s="77"/>
      <c r="C150" s="78"/>
      <c r="D150" s="78"/>
      <c r="E150" s="62"/>
    </row>
    <row r="151" spans="1:5" x14ac:dyDescent="0.25">
      <c r="A151" s="211" t="s">
        <v>101</v>
      </c>
      <c r="B151" s="212"/>
      <c r="C151" s="213">
        <f>C149+C142</f>
        <v>3000</v>
      </c>
      <c r="D151" s="213">
        <f>D149+D142</f>
        <v>1510.8000000000002</v>
      </c>
      <c r="E151" s="214">
        <f t="shared" si="12"/>
        <v>50.360000000000007</v>
      </c>
    </row>
    <row r="152" spans="1:5" x14ac:dyDescent="0.25">
      <c r="A152" s="76"/>
      <c r="B152" s="89"/>
      <c r="C152" s="78"/>
      <c r="D152" s="78"/>
      <c r="E152" s="62"/>
    </row>
    <row r="153" spans="1:5" x14ac:dyDescent="0.25">
      <c r="A153" s="76"/>
      <c r="B153" s="94"/>
      <c r="C153" s="78"/>
      <c r="D153" s="78"/>
      <c r="E153" s="78"/>
    </row>
    <row r="154" spans="1:5" x14ac:dyDescent="0.25">
      <c r="A154" s="76"/>
      <c r="B154" s="94"/>
      <c r="C154" s="78"/>
      <c r="D154" s="78"/>
      <c r="E154" s="78"/>
    </row>
    <row r="155" spans="1:5" x14ac:dyDescent="0.25">
      <c r="A155" s="76"/>
      <c r="B155" s="94"/>
      <c r="C155" s="78"/>
      <c r="D155" s="78"/>
      <c r="E155" s="78"/>
    </row>
    <row r="156" spans="1:5" ht="19.5" x14ac:dyDescent="0.35">
      <c r="A156" s="194" t="s">
        <v>139</v>
      </c>
      <c r="B156" s="195" t="s">
        <v>140</v>
      </c>
      <c r="C156" s="70"/>
      <c r="D156" s="70"/>
      <c r="E156" s="70"/>
    </row>
    <row r="157" spans="1:5" ht="15.75" x14ac:dyDescent="0.25">
      <c r="A157" s="71" t="s">
        <v>108</v>
      </c>
      <c r="B157" s="72"/>
      <c r="C157" s="70"/>
      <c r="D157" s="70"/>
      <c r="E157" s="70"/>
    </row>
    <row r="158" spans="1:5" ht="45" x14ac:dyDescent="0.25">
      <c r="A158" s="49" t="s">
        <v>75</v>
      </c>
      <c r="B158" s="50" t="s">
        <v>76</v>
      </c>
      <c r="C158" s="51" t="s">
        <v>226</v>
      </c>
      <c r="D158" s="51" t="s">
        <v>227</v>
      </c>
      <c r="E158" s="52" t="s">
        <v>202</v>
      </c>
    </row>
    <row r="159" spans="1:5" x14ac:dyDescent="0.25">
      <c r="A159" s="85"/>
      <c r="B159" s="54">
        <v>1</v>
      </c>
      <c r="C159" s="55">
        <v>2</v>
      </c>
      <c r="D159" s="55">
        <v>3</v>
      </c>
      <c r="E159" s="56">
        <v>4</v>
      </c>
    </row>
    <row r="160" spans="1:5" x14ac:dyDescent="0.25">
      <c r="A160" s="60">
        <v>42411</v>
      </c>
      <c r="B160" s="61" t="s">
        <v>140</v>
      </c>
      <c r="C160" s="62">
        <v>20000</v>
      </c>
      <c r="D160" s="62">
        <v>0</v>
      </c>
      <c r="E160" s="62">
        <f>D160/C160*100</f>
        <v>0</v>
      </c>
    </row>
    <row r="161" spans="1:5" x14ac:dyDescent="0.25">
      <c r="A161" s="64" t="s">
        <v>101</v>
      </c>
      <c r="B161" s="75"/>
      <c r="C161" s="65">
        <f>SUM(C160:C160)</f>
        <v>20000</v>
      </c>
      <c r="D161" s="65">
        <f>SUM(D160:D160)</f>
        <v>0</v>
      </c>
      <c r="E161" s="62">
        <f>D161/C161*100</f>
        <v>0</v>
      </c>
    </row>
    <row r="162" spans="1:5" x14ac:dyDescent="0.25">
      <c r="A162" s="76"/>
      <c r="B162" s="77"/>
      <c r="C162" s="78"/>
      <c r="D162" s="78"/>
      <c r="E162" s="78"/>
    </row>
    <row r="163" spans="1:5" x14ac:dyDescent="0.25">
      <c r="A163" s="76"/>
      <c r="B163" s="77"/>
      <c r="C163" s="78"/>
      <c r="D163" s="78"/>
      <c r="E163" s="78"/>
    </row>
    <row r="164" spans="1:5" x14ac:dyDescent="0.25">
      <c r="A164" s="84"/>
      <c r="B164" s="72"/>
      <c r="C164" s="70"/>
      <c r="D164" s="70"/>
      <c r="E164" s="70"/>
    </row>
    <row r="165" spans="1:5" ht="19.5" x14ac:dyDescent="0.35">
      <c r="A165" s="194" t="s">
        <v>141</v>
      </c>
      <c r="B165" s="195" t="s">
        <v>142</v>
      </c>
      <c r="C165" s="70"/>
      <c r="D165" s="70"/>
      <c r="E165" s="70"/>
    </row>
    <row r="166" spans="1:5" ht="15.75" x14ac:dyDescent="0.25">
      <c r="A166" s="71" t="s">
        <v>116</v>
      </c>
      <c r="B166" s="72"/>
      <c r="C166" s="70"/>
      <c r="D166" s="70"/>
      <c r="E166" s="70"/>
    </row>
    <row r="167" spans="1:5" ht="45" x14ac:dyDescent="0.25">
      <c r="A167" s="49" t="s">
        <v>75</v>
      </c>
      <c r="B167" s="50" t="s">
        <v>76</v>
      </c>
      <c r="C167" s="51" t="s">
        <v>226</v>
      </c>
      <c r="D167" s="51" t="s">
        <v>227</v>
      </c>
      <c r="E167" s="52" t="s">
        <v>202</v>
      </c>
    </row>
    <row r="168" spans="1:5" x14ac:dyDescent="0.25">
      <c r="A168" s="85"/>
      <c r="B168" s="54">
        <v>1</v>
      </c>
      <c r="C168" s="55">
        <v>2</v>
      </c>
      <c r="D168" s="55">
        <v>3</v>
      </c>
      <c r="E168" s="56">
        <v>4</v>
      </c>
    </row>
    <row r="169" spans="1:5" x14ac:dyDescent="0.25">
      <c r="A169" s="60">
        <v>32372</v>
      </c>
      <c r="B169" s="61" t="s">
        <v>104</v>
      </c>
      <c r="C169" s="62">
        <v>730.02</v>
      </c>
      <c r="D169" s="62">
        <v>0</v>
      </c>
      <c r="E169" s="62">
        <f>D169/C169*100</f>
        <v>0</v>
      </c>
    </row>
    <row r="170" spans="1:5" x14ac:dyDescent="0.25">
      <c r="A170" s="64" t="s">
        <v>101</v>
      </c>
      <c r="B170" s="75"/>
      <c r="C170" s="65">
        <f>SUM(C169:C169)</f>
        <v>730.02</v>
      </c>
      <c r="D170" s="65">
        <f>SUM(D169:D169)</f>
        <v>0</v>
      </c>
      <c r="E170" s="62">
        <f>D170/C170*100</f>
        <v>0</v>
      </c>
    </row>
    <row r="171" spans="1:5" x14ac:dyDescent="0.25">
      <c r="A171" s="84"/>
      <c r="B171" s="72"/>
      <c r="C171" s="70"/>
      <c r="D171" s="70"/>
      <c r="E171" s="70"/>
    </row>
    <row r="172" spans="1:5" x14ac:dyDescent="0.25">
      <c r="A172" s="84"/>
      <c r="B172" s="72"/>
      <c r="C172" s="70"/>
      <c r="D172" s="70"/>
      <c r="E172" s="70"/>
    </row>
    <row r="173" spans="1:5" ht="19.5" x14ac:dyDescent="0.35">
      <c r="A173" s="194" t="s">
        <v>143</v>
      </c>
      <c r="B173" s="195" t="s">
        <v>144</v>
      </c>
      <c r="C173" s="70"/>
      <c r="D173" s="70"/>
      <c r="E173" s="70"/>
    </row>
    <row r="174" spans="1:5" ht="15.75" x14ac:dyDescent="0.25">
      <c r="A174" s="71" t="s">
        <v>108</v>
      </c>
      <c r="B174" s="72"/>
      <c r="C174" s="70"/>
      <c r="D174" s="70"/>
      <c r="E174" s="70"/>
    </row>
    <row r="175" spans="1:5" ht="45" x14ac:dyDescent="0.25">
      <c r="A175" s="49" t="s">
        <v>75</v>
      </c>
      <c r="B175" s="50" t="s">
        <v>76</v>
      </c>
      <c r="C175" s="51" t="s">
        <v>226</v>
      </c>
      <c r="D175" s="51" t="s">
        <v>227</v>
      </c>
      <c r="E175" s="52" t="s">
        <v>202</v>
      </c>
    </row>
    <row r="176" spans="1:5" x14ac:dyDescent="0.25">
      <c r="A176" s="85"/>
      <c r="B176" s="54">
        <v>1</v>
      </c>
      <c r="C176" s="55">
        <v>2</v>
      </c>
      <c r="D176" s="55">
        <v>3</v>
      </c>
      <c r="E176" s="56">
        <v>4</v>
      </c>
    </row>
    <row r="177" spans="1:5" x14ac:dyDescent="0.25">
      <c r="A177" s="60">
        <v>32224</v>
      </c>
      <c r="B177" s="61" t="s">
        <v>138</v>
      </c>
      <c r="C177" s="62">
        <v>30818.76</v>
      </c>
      <c r="D177" s="62">
        <v>24785.84</v>
      </c>
      <c r="E177" s="62">
        <f>D177/C177*100</f>
        <v>80.42452064911113</v>
      </c>
    </row>
    <row r="178" spans="1:5" x14ac:dyDescent="0.25">
      <c r="A178" s="64" t="s">
        <v>101</v>
      </c>
      <c r="B178" s="75"/>
      <c r="C178" s="65">
        <f>SUM(C177:C177)</f>
        <v>30818.76</v>
      </c>
      <c r="D178" s="65">
        <f>SUM(D177:D177)</f>
        <v>24785.84</v>
      </c>
      <c r="E178" s="62">
        <f>D178/C178*100</f>
        <v>80.42452064911113</v>
      </c>
    </row>
    <row r="179" spans="1:5" x14ac:dyDescent="0.25">
      <c r="A179" s="84"/>
      <c r="B179" s="72"/>
      <c r="C179" s="70"/>
      <c r="D179" s="70"/>
      <c r="E179" s="70"/>
    </row>
    <row r="180" spans="1:5" x14ac:dyDescent="0.25">
      <c r="A180" s="84"/>
      <c r="B180" s="72"/>
      <c r="C180" s="70"/>
      <c r="D180" s="70"/>
      <c r="E180" s="70"/>
    </row>
    <row r="181" spans="1:5" ht="19.5" x14ac:dyDescent="0.35">
      <c r="A181" s="194" t="s">
        <v>145</v>
      </c>
      <c r="B181" s="195" t="s">
        <v>146</v>
      </c>
      <c r="C181" s="206"/>
      <c r="D181" s="70"/>
      <c r="E181" s="70"/>
    </row>
    <row r="182" spans="1:5" ht="15.75" x14ac:dyDescent="0.25">
      <c r="A182" s="71" t="s">
        <v>108</v>
      </c>
      <c r="B182" s="72"/>
      <c r="C182" s="70"/>
      <c r="D182" s="70"/>
      <c r="E182" s="70"/>
    </row>
    <row r="183" spans="1:5" ht="45" x14ac:dyDescent="0.25">
      <c r="A183" s="49" t="s">
        <v>75</v>
      </c>
      <c r="B183" s="50" t="s">
        <v>76</v>
      </c>
      <c r="C183" s="51" t="s">
        <v>226</v>
      </c>
      <c r="D183" s="51" t="s">
        <v>227</v>
      </c>
      <c r="E183" s="52" t="s">
        <v>202</v>
      </c>
    </row>
    <row r="184" spans="1:5" x14ac:dyDescent="0.25">
      <c r="A184" s="85"/>
      <c r="B184" s="54">
        <v>1</v>
      </c>
      <c r="C184" s="55">
        <v>2</v>
      </c>
      <c r="D184" s="55">
        <v>3</v>
      </c>
      <c r="E184" s="56">
        <v>4</v>
      </c>
    </row>
    <row r="185" spans="1:5" x14ac:dyDescent="0.25">
      <c r="A185" s="60">
        <v>38129</v>
      </c>
      <c r="B185" s="61" t="s">
        <v>147</v>
      </c>
      <c r="C185" s="62">
        <v>457</v>
      </c>
      <c r="D185" s="62">
        <v>451.53</v>
      </c>
      <c r="E185" s="62">
        <f>D185/C185*100</f>
        <v>98.80306345733041</v>
      </c>
    </row>
    <row r="186" spans="1:5" x14ac:dyDescent="0.25">
      <c r="A186" s="64" t="s">
        <v>101</v>
      </c>
      <c r="B186" s="75"/>
      <c r="C186" s="65">
        <f>SUM(C185:C185)</f>
        <v>457</v>
      </c>
      <c r="D186" s="65">
        <f>SUM(D185:D185)</f>
        <v>451.53</v>
      </c>
      <c r="E186" s="62">
        <f>D186/C186*100</f>
        <v>98.80306345733041</v>
      </c>
    </row>
    <row r="187" spans="1:5" x14ac:dyDescent="0.25">
      <c r="A187" s="76"/>
      <c r="B187" s="77"/>
      <c r="C187" s="78"/>
      <c r="D187" s="78"/>
      <c r="E187" s="78"/>
    </row>
    <row r="188" spans="1:5" x14ac:dyDescent="0.25">
      <c r="A188" s="84"/>
      <c r="B188" s="72"/>
      <c r="C188" s="70"/>
      <c r="D188" s="70"/>
      <c r="E188" s="70"/>
    </row>
    <row r="189" spans="1:5" ht="19.5" x14ac:dyDescent="0.35">
      <c r="A189" s="197">
        <v>4306</v>
      </c>
      <c r="B189" s="192" t="s">
        <v>148</v>
      </c>
      <c r="C189" s="198">
        <f>C213</f>
        <v>20193.93</v>
      </c>
      <c r="D189" s="198">
        <f t="shared" ref="D189:E189" si="13">D213</f>
        <v>15928.009999999998</v>
      </c>
      <c r="E189" s="198">
        <f t="shared" si="13"/>
        <v>78.875236271493449</v>
      </c>
    </row>
    <row r="190" spans="1:5" x14ac:dyDescent="0.25">
      <c r="A190" s="72"/>
      <c r="B190" s="72"/>
      <c r="C190" s="70"/>
      <c r="D190" s="70"/>
      <c r="E190" s="70"/>
    </row>
    <row r="191" spans="1:5" x14ac:dyDescent="0.25">
      <c r="A191" s="84"/>
      <c r="B191" s="72"/>
      <c r="C191" s="70"/>
      <c r="D191" s="70"/>
      <c r="E191" s="70"/>
    </row>
    <row r="192" spans="1:5" ht="19.5" x14ac:dyDescent="0.35">
      <c r="A192" s="207" t="s">
        <v>149</v>
      </c>
      <c r="B192" s="208" t="s">
        <v>220</v>
      </c>
      <c r="C192" s="209"/>
      <c r="D192" s="210"/>
      <c r="E192" s="70"/>
    </row>
    <row r="193" spans="1:5" ht="15.75" x14ac:dyDescent="0.25">
      <c r="A193" s="71" t="s">
        <v>150</v>
      </c>
      <c r="B193" s="72"/>
      <c r="C193" s="70"/>
      <c r="D193" s="70"/>
      <c r="E193" s="70"/>
    </row>
    <row r="194" spans="1:5" ht="45" x14ac:dyDescent="0.25">
      <c r="A194" s="49" t="s">
        <v>75</v>
      </c>
      <c r="B194" s="50" t="s">
        <v>76</v>
      </c>
      <c r="C194" s="51" t="s">
        <v>226</v>
      </c>
      <c r="D194" s="51" t="s">
        <v>227</v>
      </c>
      <c r="E194" s="52" t="s">
        <v>202</v>
      </c>
    </row>
    <row r="195" spans="1:5" x14ac:dyDescent="0.25">
      <c r="A195" s="85"/>
      <c r="B195" s="54">
        <v>1</v>
      </c>
      <c r="C195" s="55">
        <v>2</v>
      </c>
      <c r="D195" s="55">
        <v>3</v>
      </c>
      <c r="E195" s="56">
        <v>4</v>
      </c>
    </row>
    <row r="196" spans="1:5" x14ac:dyDescent="0.25">
      <c r="A196" s="60">
        <v>31111</v>
      </c>
      <c r="B196" s="61" t="s">
        <v>229</v>
      </c>
      <c r="C196" s="87">
        <v>4413.2</v>
      </c>
      <c r="D196" s="87">
        <v>4413.2</v>
      </c>
      <c r="E196" s="86">
        <f>D196/C196*100</f>
        <v>100</v>
      </c>
    </row>
    <row r="197" spans="1:5" x14ac:dyDescent="0.25">
      <c r="A197" s="60">
        <v>31111</v>
      </c>
      <c r="B197" s="61" t="s">
        <v>228</v>
      </c>
      <c r="C197" s="87">
        <v>2206.6</v>
      </c>
      <c r="D197" s="87">
        <v>0</v>
      </c>
      <c r="E197" s="86"/>
    </row>
    <row r="198" spans="1:5" x14ac:dyDescent="0.25">
      <c r="A198" s="60">
        <v>31321</v>
      </c>
      <c r="B198" s="61" t="s">
        <v>230</v>
      </c>
      <c r="C198" s="87">
        <v>1092.27</v>
      </c>
      <c r="D198" s="87">
        <v>728.15</v>
      </c>
      <c r="E198" s="86">
        <f t="shared" ref="E198:E199" si="14">D198/C198*100</f>
        <v>66.663920093017296</v>
      </c>
    </row>
    <row r="199" spans="1:5" x14ac:dyDescent="0.25">
      <c r="A199" s="64" t="s">
        <v>98</v>
      </c>
      <c r="B199" s="75"/>
      <c r="C199" s="65">
        <f>SUM(C196:C198)</f>
        <v>7712.07</v>
      </c>
      <c r="D199" s="65">
        <f>SUM(D196:D198)</f>
        <v>5141.3499999999995</v>
      </c>
      <c r="E199" s="86">
        <f t="shared" si="14"/>
        <v>66.666277666048146</v>
      </c>
    </row>
    <row r="200" spans="1:5" x14ac:dyDescent="0.25">
      <c r="A200" s="84"/>
      <c r="B200" s="72"/>
      <c r="C200" s="70"/>
      <c r="D200" s="70"/>
      <c r="E200" s="70"/>
    </row>
    <row r="201" spans="1:5" ht="15.75" x14ac:dyDescent="0.25">
      <c r="A201" s="71" t="s">
        <v>116</v>
      </c>
      <c r="B201" s="72"/>
      <c r="C201" s="70"/>
      <c r="D201" s="70"/>
      <c r="E201" s="70"/>
    </row>
    <row r="202" spans="1:5" ht="45" x14ac:dyDescent="0.25">
      <c r="A202" s="49" t="s">
        <v>75</v>
      </c>
      <c r="B202" s="50" t="s">
        <v>76</v>
      </c>
      <c r="C202" s="51" t="s">
        <v>226</v>
      </c>
      <c r="D202" s="51" t="s">
        <v>227</v>
      </c>
      <c r="E202" s="52" t="s">
        <v>202</v>
      </c>
    </row>
    <row r="203" spans="1:5" x14ac:dyDescent="0.25">
      <c r="A203" s="85"/>
      <c r="B203" s="54">
        <v>1</v>
      </c>
      <c r="C203" s="55">
        <v>2</v>
      </c>
      <c r="D203" s="55">
        <v>3</v>
      </c>
      <c r="E203" s="56">
        <v>4</v>
      </c>
    </row>
    <row r="204" spans="1:5" x14ac:dyDescent="0.25">
      <c r="A204" s="60">
        <v>31111</v>
      </c>
      <c r="B204" s="168" t="s">
        <v>221</v>
      </c>
      <c r="C204" s="170">
        <v>8725.7999999999993</v>
      </c>
      <c r="D204" s="170">
        <v>8625.7999999999993</v>
      </c>
      <c r="E204" s="96">
        <f>D204/C204*100</f>
        <v>98.853973274656767</v>
      </c>
    </row>
    <row r="205" spans="1:5" x14ac:dyDescent="0.25">
      <c r="A205" s="60">
        <v>32121</v>
      </c>
      <c r="B205" s="168" t="s">
        <v>231</v>
      </c>
      <c r="C205" s="87">
        <v>815</v>
      </c>
      <c r="D205" s="87">
        <v>200</v>
      </c>
      <c r="E205" s="96">
        <f t="shared" ref="E205:E208" si="15">D205/C205*100</f>
        <v>24.539877300613497</v>
      </c>
    </row>
    <row r="206" spans="1:5" x14ac:dyDescent="0.25">
      <c r="A206" s="60">
        <v>31321</v>
      </c>
      <c r="B206" s="168" t="s">
        <v>222</v>
      </c>
      <c r="C206" s="87">
        <v>2051.44</v>
      </c>
      <c r="D206" s="87">
        <v>1423.26</v>
      </c>
      <c r="E206" s="96">
        <f t="shared" si="15"/>
        <v>69.378582849120619</v>
      </c>
    </row>
    <row r="207" spans="1:5" x14ac:dyDescent="0.25">
      <c r="A207" s="60">
        <v>31321</v>
      </c>
      <c r="B207" s="168" t="s">
        <v>232</v>
      </c>
      <c r="C207" s="87">
        <v>889.62</v>
      </c>
      <c r="D207" s="87">
        <v>537.6</v>
      </c>
      <c r="E207" s="96">
        <f t="shared" si="15"/>
        <v>60.430296081472989</v>
      </c>
    </row>
    <row r="208" spans="1:5" x14ac:dyDescent="0.25">
      <c r="A208" s="64" t="s">
        <v>98</v>
      </c>
      <c r="B208" s="75"/>
      <c r="C208" s="65">
        <f>SUM(C204:C207)</f>
        <v>12481.86</v>
      </c>
      <c r="D208" s="65">
        <f>SUM(D204:D207)</f>
        <v>10786.66</v>
      </c>
      <c r="E208" s="247">
        <f t="shared" si="15"/>
        <v>86.418690804094894</v>
      </c>
    </row>
    <row r="209" spans="1:5" ht="23.25" customHeight="1" x14ac:dyDescent="0.25">
      <c r="A209" s="76"/>
      <c r="B209" s="77"/>
      <c r="C209" s="78"/>
      <c r="D209" s="78"/>
      <c r="E209" s="78"/>
    </row>
    <row r="210" spans="1:5" x14ac:dyDescent="0.25">
      <c r="A210" s="76"/>
      <c r="B210" s="77"/>
      <c r="C210" s="78"/>
      <c r="D210" s="78"/>
      <c r="E210" s="95"/>
    </row>
    <row r="211" spans="1:5" x14ac:dyDescent="0.25">
      <c r="A211" s="76"/>
      <c r="B211" s="77"/>
      <c r="C211" s="78"/>
      <c r="D211" s="78"/>
      <c r="E211" s="95"/>
    </row>
    <row r="212" spans="1:5" x14ac:dyDescent="0.25">
      <c r="A212" s="76"/>
      <c r="B212" s="77"/>
      <c r="C212" s="78"/>
      <c r="D212" s="78"/>
      <c r="E212" s="95"/>
    </row>
    <row r="213" spans="1:5" x14ac:dyDescent="0.25">
      <c r="A213" s="64" t="s">
        <v>101</v>
      </c>
      <c r="B213" s="61"/>
      <c r="C213" s="65">
        <f>C208+C199</f>
        <v>20193.93</v>
      </c>
      <c r="D213" s="65">
        <f>D199+D208</f>
        <v>15928.009999999998</v>
      </c>
      <c r="E213" s="62">
        <f t="shared" ref="E213" si="16">D213/C213*100</f>
        <v>78.875236271493449</v>
      </c>
    </row>
    <row r="214" spans="1:5" ht="15.75" thickBot="1" x14ac:dyDescent="0.3">
      <c r="A214" s="76"/>
      <c r="B214" s="89"/>
      <c r="C214" s="78"/>
      <c r="D214" s="78"/>
      <c r="E214" s="269"/>
    </row>
    <row r="215" spans="1:5" ht="15.75" thickBot="1" x14ac:dyDescent="0.3">
      <c r="A215" s="267"/>
      <c r="B215" s="268"/>
      <c r="C215" s="270">
        <f>C6+C62+C189</f>
        <v>1415965.41</v>
      </c>
      <c r="D215" s="270">
        <f>D6+D62+D189</f>
        <v>739239.69000000018</v>
      </c>
      <c r="E215" s="271">
        <f t="shared" ref="E215" si="17">D215/C215*100</f>
        <v>52.207468118871645</v>
      </c>
    </row>
    <row r="216" spans="1:5" x14ac:dyDescent="0.25">
      <c r="D216" s="95"/>
      <c r="E216" s="95"/>
    </row>
    <row r="217" spans="1:5" x14ac:dyDescent="0.25">
      <c r="D217" s="95"/>
      <c r="E217" s="95"/>
    </row>
  </sheetData>
  <mergeCells count="4">
    <mergeCell ref="A8:B8"/>
    <mergeCell ref="A2:E3"/>
    <mergeCell ref="A5:E5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SAŽETAK</vt:lpstr>
      <vt:lpstr> Račun prihoda i rashoda</vt:lpstr>
      <vt:lpstr>Rashodi prema izvorima finan</vt:lpstr>
      <vt:lpstr>Rashodi prema funkcijskoj k </vt:lpstr>
      <vt:lpstr>POSEBNI DIO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2026-07-15T11:36:49Z</cp:lastPrinted>
  <dcterms:created xsi:type="dcterms:W3CDTF">2022-08-12T12:51:27Z</dcterms:created>
  <dcterms:modified xsi:type="dcterms:W3CDTF">2026-07-16T07:28:45Z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