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KATARINA\ZADARSKA ŽUPANIJA\FINANCIJSKI PLAN\FINANCIJSKI PLAN ZA 2026.-2027.-2028\2026\"/>
    </mc:Choice>
  </mc:AlternateContent>
  <xr:revisionPtr revIDLastSave="0" documentId="13_ncr:1_{95528CA7-717A-4E7D-9BAA-6926B2D19C3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7" l="1"/>
  <c r="G44" i="7"/>
  <c r="H44" i="7"/>
  <c r="E44" i="7"/>
  <c r="H46" i="7"/>
  <c r="G46" i="7"/>
  <c r="G15" i="10" l="1"/>
  <c r="H16" i="10" l="1"/>
  <c r="E13" i="5"/>
  <c r="D12" i="5"/>
  <c r="E12" i="5" s="1"/>
  <c r="D13" i="5"/>
  <c r="G32" i="3"/>
  <c r="G33" i="3"/>
  <c r="G34" i="3"/>
  <c r="G28" i="3"/>
  <c r="G29" i="3"/>
  <c r="G31" i="3"/>
  <c r="G27" i="3"/>
  <c r="F28" i="3"/>
  <c r="F29" i="3"/>
  <c r="F30" i="3"/>
  <c r="G30" i="3" s="1"/>
  <c r="F31" i="3"/>
  <c r="G17" i="3"/>
  <c r="G13" i="3"/>
  <c r="G14" i="3"/>
  <c r="G15" i="3"/>
  <c r="G12" i="3"/>
  <c r="F17" i="3"/>
  <c r="F13" i="3"/>
  <c r="F14" i="3"/>
  <c r="F15" i="3"/>
  <c r="F12" i="3"/>
  <c r="H15" i="10" l="1"/>
  <c r="I16" i="10"/>
  <c r="I15" i="10" s="1"/>
  <c r="E37" i="8"/>
  <c r="E33" i="8"/>
  <c r="E34" i="8"/>
  <c r="E32" i="8"/>
  <c r="E30" i="8"/>
  <c r="D37" i="8"/>
  <c r="D36" i="8"/>
  <c r="E36" i="8" s="1"/>
  <c r="D33" i="8"/>
  <c r="D34" i="8"/>
  <c r="D32" i="8"/>
  <c r="D30" i="8"/>
  <c r="E21" i="8"/>
  <c r="E17" i="8"/>
  <c r="E18" i="8"/>
  <c r="E16" i="8"/>
  <c r="E14" i="8"/>
  <c r="D21" i="8"/>
  <c r="D20" i="8"/>
  <c r="E20" i="8" s="1"/>
  <c r="D17" i="8"/>
  <c r="D18" i="8"/>
  <c r="D16" i="8"/>
  <c r="D14" i="8"/>
  <c r="G71" i="7" l="1"/>
  <c r="H71" i="7" s="1"/>
  <c r="G66" i="7"/>
  <c r="H66" i="7" s="1"/>
  <c r="G61" i="7"/>
  <c r="H61" i="7" s="1"/>
  <c r="G56" i="7"/>
  <c r="H56" i="7" s="1"/>
  <c r="G53" i="7"/>
  <c r="H53" i="7" s="1"/>
  <c r="G48" i="7"/>
  <c r="H48" i="7" s="1"/>
  <c r="G45" i="7"/>
  <c r="H45" i="7" s="1"/>
  <c r="G42" i="7"/>
  <c r="H42" i="7" s="1"/>
  <c r="G40" i="7"/>
  <c r="H40" i="7" s="1"/>
  <c r="G37" i="7"/>
  <c r="H37" i="7" s="1"/>
  <c r="G35" i="7"/>
  <c r="H35" i="7" s="1"/>
  <c r="G34" i="7"/>
  <c r="H34" i="7" s="1"/>
  <c r="G31" i="7"/>
  <c r="H31" i="7" s="1"/>
  <c r="G28" i="7"/>
  <c r="H28" i="7" s="1"/>
  <c r="G26" i="7"/>
  <c r="H26" i="7" s="1"/>
  <c r="G18" i="7"/>
  <c r="H18" i="7" s="1"/>
  <c r="G17" i="7"/>
  <c r="H17" i="7" s="1"/>
  <c r="G12" i="7"/>
  <c r="H12" i="7" s="1"/>
  <c r="G11" i="7"/>
  <c r="H11" i="7" s="1"/>
  <c r="F33" i="3" l="1"/>
  <c r="F34" i="3"/>
  <c r="F27" i="3"/>
  <c r="F26" i="3" l="1"/>
  <c r="G16" i="7"/>
  <c r="G10" i="7"/>
  <c r="H10" i="7"/>
  <c r="H16" i="7" l="1"/>
  <c r="F16" i="7"/>
  <c r="D16" i="3" l="1"/>
  <c r="E73" i="7" l="1"/>
  <c r="B11" i="5"/>
  <c r="B10" i="5" s="1"/>
  <c r="B35" i="8"/>
  <c r="B31" i="8"/>
  <c r="B29" i="8"/>
  <c r="B26" i="8" s="1"/>
  <c r="B15" i="8"/>
  <c r="B19" i="8"/>
  <c r="B13" i="8"/>
  <c r="B10" i="8" l="1"/>
  <c r="C11" i="5"/>
  <c r="C10" i="5" l="1"/>
  <c r="D10" i="5" s="1"/>
  <c r="E10" i="5" s="1"/>
  <c r="D11" i="5"/>
  <c r="E11" i="5" s="1"/>
  <c r="G47" i="7"/>
  <c r="H47" i="7"/>
  <c r="F47" i="7"/>
  <c r="G41" i="7"/>
  <c r="H41" i="7"/>
  <c r="G39" i="7"/>
  <c r="H39" i="7"/>
  <c r="F39" i="7"/>
  <c r="G36" i="7"/>
  <c r="F33" i="7"/>
  <c r="F36" i="7"/>
  <c r="G30" i="7"/>
  <c r="H30" i="7"/>
  <c r="F30" i="7"/>
  <c r="G25" i="7"/>
  <c r="F27" i="7"/>
  <c r="F25" i="7"/>
  <c r="F10" i="7"/>
  <c r="G52" i="7"/>
  <c r="H52" i="7"/>
  <c r="G55" i="7"/>
  <c r="H55" i="7"/>
  <c r="F55" i="7"/>
  <c r="G60" i="7"/>
  <c r="H60" i="7"/>
  <c r="F60" i="7"/>
  <c r="G65" i="7"/>
  <c r="H65" i="7"/>
  <c r="H27" i="7" l="1"/>
  <c r="G27" i="7"/>
  <c r="G73" i="7" s="1"/>
  <c r="G33" i="7"/>
  <c r="H25" i="7"/>
  <c r="H33" i="7"/>
  <c r="H36" i="7"/>
  <c r="H73" i="7" s="1"/>
  <c r="G70" i="7"/>
  <c r="H70" i="7"/>
  <c r="F70" i="7"/>
  <c r="F73" i="7" s="1"/>
  <c r="D11" i="8" l="1"/>
  <c r="E11" i="8"/>
  <c r="D27" i="8"/>
  <c r="E27" i="8"/>
  <c r="E35" i="8"/>
  <c r="D35" i="8"/>
  <c r="C35" i="8"/>
  <c r="E31" i="8"/>
  <c r="D31" i="8"/>
  <c r="C31" i="8"/>
  <c r="E29" i="8"/>
  <c r="D29" i="8"/>
  <c r="C29" i="8"/>
  <c r="C27" i="8"/>
  <c r="C11" i="8"/>
  <c r="D13" i="8"/>
  <c r="E13" i="8"/>
  <c r="C13" i="8"/>
  <c r="D15" i="8"/>
  <c r="E15" i="8"/>
  <c r="C15" i="8"/>
  <c r="C19" i="8"/>
  <c r="D19" i="8"/>
  <c r="E19" i="8"/>
  <c r="E26" i="8" l="1"/>
  <c r="D26" i="8"/>
  <c r="C26" i="8"/>
  <c r="C10" i="8"/>
  <c r="E10" i="8"/>
  <c r="D10" i="8"/>
  <c r="E11" i="3"/>
  <c r="D11" i="3"/>
  <c r="D10" i="3" s="1"/>
  <c r="E16" i="3"/>
  <c r="G16" i="3"/>
  <c r="E10" i="3" l="1"/>
  <c r="F11" i="3"/>
  <c r="F16" i="3"/>
  <c r="G11" i="3"/>
  <c r="G10" i="3" s="1"/>
  <c r="G26" i="3"/>
  <c r="E26" i="3"/>
  <c r="E32" i="3"/>
  <c r="D32" i="3"/>
  <c r="F32" i="3" l="1"/>
  <c r="F25" i="3" s="1"/>
  <c r="E25" i="3"/>
  <c r="F10" i="3"/>
  <c r="G25" i="3"/>
  <c r="D26" i="3"/>
  <c r="D25" i="3" s="1"/>
  <c r="F38" i="10" l="1"/>
  <c r="F41" i="10" s="1"/>
  <c r="G38" i="10" s="1"/>
  <c r="G41" i="10" s="1"/>
  <c r="H38" i="10" s="1"/>
  <c r="H41" i="10" s="1"/>
  <c r="I38" i="10" s="1"/>
  <c r="I41" i="10" s="1"/>
  <c r="I25" i="10"/>
  <c r="H25" i="10"/>
  <c r="G25" i="10"/>
  <c r="F25" i="10"/>
  <c r="F15" i="10"/>
  <c r="I12" i="10"/>
  <c r="I18" i="10" s="1"/>
  <c r="H12" i="10"/>
  <c r="H18" i="10" s="1"/>
  <c r="G12" i="10"/>
  <c r="G18" i="10" s="1"/>
  <c r="F12" i="10"/>
  <c r="F18" i="10" l="1"/>
  <c r="I26" i="10" l="1"/>
  <c r="I33" i="10"/>
  <c r="G26" i="10"/>
  <c r="G32" i="10" s="1"/>
  <c r="G33" i="10" s="1"/>
  <c r="F26" i="10"/>
  <c r="F32" i="10" s="1"/>
  <c r="F33" i="10" s="1"/>
  <c r="H33" i="10"/>
  <c r="H26" i="10"/>
</calcChain>
</file>

<file path=xl/sharedStrings.xml><?xml version="1.0" encoding="utf-8"?>
<sst xmlns="http://schemas.openxmlformats.org/spreadsheetml/2006/main" count="251" uniqueCount="118">
  <si>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</si>
  <si>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</si>
  <si>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</si>
  <si>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</si>
  <si>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</si>
  <si>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</si>
  <si>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</si>
  <si>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</si>
  <si>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</si>
  <si>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</si>
  <si>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</si>
  <si>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</si>
  <si>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</si>
  <si>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</si>
  <si>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</si>
  <si>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</si>
  <si>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</si>
  <si>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</si>
  <si>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</si>
  <si>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</si>
  <si>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</si>
  <si>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</si>
  <si>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</si>
  <si>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</si>
  <si>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</si>
  <si>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</si>
  <si>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</si>
  <si>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</si>
  <si>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</si>
  <si>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</si>
  <si>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</si>
  <si>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</si>
  <si>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</si>
  <si>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</si>
  <si>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</si>
  <si>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</si>
  <si>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</si>
  <si>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</si>
  <si>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</si>
  <si>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</si>
  <si>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</si>
  <si>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</si>
  <si>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</si>
  <si>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</si>
  <si>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</si>
  <si>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</si>
  <si>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</si>
  <si>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</si>
  <si>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</si>
  <si>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</si>
  <si>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</si>
  <si>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</si>
  <si>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</si>
  <si>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</si>
  <si>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</si>
  <si>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</si>
  <si>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</si>
  <si>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</si>
  <si>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</si>
  <si>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</si>
  <si>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</si>
  <si>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</si>
  <si>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</si>
  <si>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 i prihodi od donacija</t>
  </si>
  <si>
    <t>Financijski rashodi</t>
  </si>
  <si>
    <t>Naknade građanima i kućanstvima na temelju osiguranja i druge naknade</t>
  </si>
  <si>
    <t>Vlastiti izvori</t>
  </si>
  <si>
    <t>Ostali rashodi</t>
  </si>
  <si>
    <t>Višak prihoda poslovanja</t>
  </si>
  <si>
    <t xml:space="preserve">  41 Prihodi za posebne namjene</t>
  </si>
  <si>
    <t xml:space="preserve"> '31 Vlastiti prihodi- korisnici</t>
  </si>
  <si>
    <t xml:space="preserve">  51 Državni proračun</t>
  </si>
  <si>
    <t xml:space="preserve">  53  Proračun JLS</t>
  </si>
  <si>
    <t xml:space="preserve"> '45 F.P. i dod. udio u por. na dohodak</t>
  </si>
  <si>
    <t xml:space="preserve"> 42 Višak/ manjak prihoda korisnici </t>
  </si>
  <si>
    <t>PROGRAM 2202</t>
  </si>
  <si>
    <t>Osnovno školstvo standard</t>
  </si>
  <si>
    <t>Aktivnost A2202-04</t>
  </si>
  <si>
    <t>Administracija i upravljanje</t>
  </si>
  <si>
    <t>Izvor financiranja 51</t>
  </si>
  <si>
    <t>Državni proračun</t>
  </si>
  <si>
    <t>Aktivnost A2202-01</t>
  </si>
  <si>
    <t>DJELATNOST OSNOVNIH ŠKOLA</t>
  </si>
  <si>
    <t>Izvor financiranja 45</t>
  </si>
  <si>
    <t>F.P. i dod. udio u por. na dohodak</t>
  </si>
  <si>
    <t>PROGRAM 2203</t>
  </si>
  <si>
    <t>Osnovno školstvo- iznad standarda</t>
  </si>
  <si>
    <t>Aktivnost A2203-04</t>
  </si>
  <si>
    <t>Podizanje kvalitete i standarda u školstvu</t>
  </si>
  <si>
    <t>Izvor financiranja 31</t>
  </si>
  <si>
    <t>Vlastiti prihodi- korisnici</t>
  </si>
  <si>
    <t>Izvor financiranja 41</t>
  </si>
  <si>
    <t>Prihodi za posebne namjene</t>
  </si>
  <si>
    <t>Izvor financiranja 53</t>
  </si>
  <si>
    <t>Proračun JLS</t>
  </si>
  <si>
    <t>Izvor financiranja 42</t>
  </si>
  <si>
    <t>Višak/ manjak prihoda korisnici</t>
  </si>
  <si>
    <t>Aktivnost A2203-06</t>
  </si>
  <si>
    <t>Školska kuhinja i kantina</t>
  </si>
  <si>
    <t>Aktivnost A2203-27</t>
  </si>
  <si>
    <t>Udžbenici</t>
  </si>
  <si>
    <t>Aktivnost A2203-33</t>
  </si>
  <si>
    <t>Prehrana za učenike</t>
  </si>
  <si>
    <t xml:space="preserve"> Državni proračun</t>
  </si>
  <si>
    <t>Aktivnost A2203-34</t>
  </si>
  <si>
    <t>Zalihe menstrulanih higijenskih potrepština</t>
  </si>
  <si>
    <t>09 Obrazovanje</t>
  </si>
  <si>
    <t>0912 Osnovno obrazovanje</t>
  </si>
  <si>
    <t>096 Dodatne usluge u obrazovanju</t>
  </si>
  <si>
    <t>OSNOVNA ŠKOLA POLIČNIK</t>
  </si>
  <si>
    <t>Projekcija proračuna
za 2027.</t>
  </si>
  <si>
    <t>FINANCIJSKI PLAN PRORAČUNSKOG KORISNIKA JEDINICE LOKALNE I PODRUČNE (REGIONALNE) SAMOUPRAVE 
ZA 2026. I PROJEKCIJA ZA 2027. I 2028. GODINU</t>
  </si>
  <si>
    <t>Plan 2025.</t>
  </si>
  <si>
    <t>Proračun za 2026.</t>
  </si>
  <si>
    <t>Projekcija proračuna
za 2028.</t>
  </si>
  <si>
    <t xml:space="preserve">KLASA: 400-01/25-01/1 </t>
  </si>
  <si>
    <t>URBROJ: 2198-1-37-25-1</t>
  </si>
  <si>
    <t>U Poličniku, 07. listopada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</si>
</sst>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23" fillId="0" borderId="3" xfId="0" applyFont="1" applyBorder="1"/>
    <xf numFmtId="0" fontId="9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center" wrapText="1"/>
    </xf>
    <xf numFmtId="3" fontId="22" fillId="0" borderId="3" xfId="0" applyNumberFormat="1" applyFont="1" applyBorder="1" applyAlignment="1">
      <alignment horizontal="center"/>
    </xf>
    <xf numFmtId="3" fontId="3" fillId="5" borderId="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8" fillId="6" borderId="3" xfId="0" quotePrefix="1" applyFont="1" applyFill="1" applyBorder="1" applyAlignment="1">
      <alignment horizontal="left" vertical="center"/>
    </xf>
    <xf numFmtId="0" fontId="8" fillId="6" borderId="3" xfId="0" quotePrefix="1" applyFont="1" applyFill="1" applyBorder="1" applyAlignment="1">
      <alignment horizontal="left" vertical="center" wrapText="1"/>
    </xf>
    <xf numFmtId="3" fontId="3" fillId="6" borderId="3" xfId="0" applyNumberFormat="1" applyFont="1" applyFill="1" applyBorder="1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quotePrefix="1"/>
    <xf numFmtId="0" fontId="22" fillId="0" borderId="3" xfId="0" applyFont="1" applyBorder="1" applyAlignment="1">
      <alignment wrapText="1"/>
    </xf>
    <xf numFmtId="4" fontId="0" fillId="0" borderId="0" xfId="0" applyNumberFormat="1"/>
    <xf numFmtId="0" fontId="6" fillId="2" borderId="3" xfId="0" applyNumberFormat="1" applyFont="1" applyFill="1" applyBorder="1" applyAlignment="1" applyProtection="1">
      <alignment horizontal="left" vertical="center" wrapText="1"/>
    </xf>
    <xf numFmtId="3" fontId="3" fillId="6" borderId="3" xfId="0" applyNumberFormat="1" applyFont="1" applyFill="1" applyBorder="1" applyAlignment="1" applyProtection="1">
      <alignment horizontal="righ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3" fontId="6" fillId="2" borderId="2" xfId="0" applyNumberFormat="1" applyFont="1" applyFill="1" applyBorder="1" applyAlignment="1" applyProtection="1">
      <alignment vertical="center" wrapText="1"/>
    </xf>
    <xf numFmtId="3" fontId="22" fillId="0" borderId="3" xfId="0" applyNumberFormat="1" applyFont="1" applyBorder="1" applyAlignment="1">
      <alignment horizontal="right"/>
    </xf>
    <xf numFmtId="3" fontId="24" fillId="6" borderId="3" xfId="0" applyNumberFormat="1" applyFont="1" applyFill="1" applyBorder="1"/>
    <xf numFmtId="3" fontId="0" fillId="6" borderId="3" xfId="0" applyNumberFormat="1" applyFill="1" applyBorder="1"/>
    <xf numFmtId="3" fontId="7" fillId="2" borderId="3" xfId="0" applyNumberFormat="1" applyFont="1" applyFill="1" applyBorder="1"/>
    <xf numFmtId="3" fontId="25" fillId="2" borderId="3" xfId="0" applyNumberFormat="1" applyFont="1" applyFill="1" applyBorder="1"/>
    <xf numFmtId="3" fontId="0" fillId="0" borderId="2" xfId="0" applyNumberFormat="1" applyBorder="1" applyAlignment="1"/>
    <xf numFmtId="3" fontId="24" fillId="0" borderId="3" xfId="0" applyNumberFormat="1" applyFont="1" applyBorder="1"/>
    <xf numFmtId="3" fontId="0" fillId="0" borderId="3" xfId="0" applyNumberFormat="1" applyBorder="1"/>
    <xf numFmtId="3" fontId="0" fillId="0" borderId="0" xfId="0" applyNumberFormat="1"/>
    <xf numFmtId="3" fontId="21" fillId="0" borderId="3" xfId="0" applyNumberFormat="1" applyFont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1" fillId="0" borderId="0" xfId="0" applyFont="1"/>
    <xf numFmtId="0" fontId="6" fillId="4" borderId="3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 applyProtection="1">
      <alignment horizontal="right" wrapText="1"/>
    </xf>
    <xf numFmtId="0" fontId="25" fillId="0" borderId="0" xfId="0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6" borderId="3" xfId="0" applyNumberFormat="1" applyFont="1" applyFill="1" applyBorder="1" applyAlignment="1" applyProtection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 applyAlignment="1">
      <alignment horizontal="left"/>
    </xf>
    <xf numFmtId="0" fontId="2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workbookViewId="0">
      <selection activeCell="D6" sqref="D6"/>
    </sheetView>
  </sheetViews>
  <sheetFormatPr defaultRowHeight="15" x14ac:dyDescent="0.25"/>
  <cols>
    <col min="5" max="9" width="25.28515625" customWidth="1"/>
  </cols>
  <sheetData>
    <row r="1" spans="1:9" x14ac:dyDescent="0.25">
      <c r="B1" s="102" t="s">
        <v>109</v>
      </c>
      <c r="C1" s="102"/>
      <c r="D1" s="102"/>
    </row>
    <row r="2" spans="1:9" x14ac:dyDescent="0.25">
      <c r="A2" s="106"/>
      <c r="B2" s="147" t="s">
        <v>115</v>
      </c>
      <c r="C2" s="147"/>
      <c r="D2" s="147"/>
      <c r="E2" s="106"/>
      <c r="F2" s="106"/>
      <c r="G2" s="106"/>
      <c r="H2" s="106"/>
      <c r="I2" s="106"/>
    </row>
    <row r="3" spans="1:9" x14ac:dyDescent="0.25">
      <c r="A3" s="106"/>
      <c r="B3" s="147" t="s">
        <v>116</v>
      </c>
      <c r="C3" s="147"/>
      <c r="D3" s="147"/>
      <c r="E3" s="106"/>
      <c r="F3" s="106"/>
      <c r="G3" s="106"/>
      <c r="H3" s="106"/>
      <c r="I3" s="106"/>
    </row>
    <row r="4" spans="1:9" x14ac:dyDescent="0.25">
      <c r="A4" s="106"/>
      <c r="B4" s="147" t="s">
        <v>117</v>
      </c>
      <c r="C4" s="147"/>
      <c r="D4" s="147"/>
      <c r="E4" s="106"/>
      <c r="F4" s="106"/>
      <c r="G4" s="106"/>
      <c r="H4" s="106"/>
      <c r="I4" s="106"/>
    </row>
    <row r="5" spans="1:9" ht="42" customHeight="1" x14ac:dyDescent="0.25">
      <c r="A5" s="109" t="s">
        <v>111</v>
      </c>
      <c r="B5" s="109"/>
      <c r="C5" s="109"/>
      <c r="D5" s="109"/>
      <c r="E5" s="109"/>
      <c r="F5" s="109"/>
      <c r="G5" s="109"/>
      <c r="H5" s="109"/>
      <c r="I5" s="109"/>
    </row>
    <row r="6" spans="1:9" ht="18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9" ht="15.75" x14ac:dyDescent="0.25">
      <c r="A7" s="110" t="s">
        <v>18</v>
      </c>
      <c r="B7" s="110"/>
      <c r="C7" s="110"/>
      <c r="D7" s="110"/>
      <c r="E7" s="110"/>
      <c r="F7" s="110"/>
      <c r="G7" s="110"/>
      <c r="H7" s="111"/>
      <c r="I7" s="111"/>
    </row>
    <row r="8" spans="1:9" ht="18" x14ac:dyDescent="0.25">
      <c r="A8" s="23"/>
      <c r="B8" s="23"/>
      <c r="C8" s="23"/>
      <c r="D8" s="23"/>
      <c r="E8" s="23"/>
      <c r="F8" s="23"/>
      <c r="G8" s="23"/>
      <c r="H8" s="5"/>
      <c r="I8" s="5"/>
    </row>
    <row r="9" spans="1:9" ht="15.75" x14ac:dyDescent="0.25">
      <c r="A9" s="110" t="s">
        <v>24</v>
      </c>
      <c r="B9" s="112"/>
      <c r="C9" s="112"/>
      <c r="D9" s="112"/>
      <c r="E9" s="112"/>
      <c r="F9" s="112"/>
      <c r="G9" s="112"/>
      <c r="H9" s="112"/>
      <c r="I9" s="112"/>
    </row>
    <row r="10" spans="1:9" ht="18" x14ac:dyDescent="0.25">
      <c r="A10" s="1"/>
      <c r="B10" s="2"/>
      <c r="C10" s="2"/>
      <c r="D10" s="2"/>
      <c r="E10" s="6"/>
      <c r="F10" s="7"/>
      <c r="G10" s="7"/>
      <c r="H10" s="7"/>
      <c r="I10" s="33" t="s">
        <v>30</v>
      </c>
    </row>
    <row r="11" spans="1:9" ht="25.5" x14ac:dyDescent="0.25">
      <c r="A11" s="26"/>
      <c r="B11" s="27"/>
      <c r="C11" s="27"/>
      <c r="D11" s="28"/>
      <c r="E11" s="29"/>
      <c r="F11" s="3" t="s">
        <v>112</v>
      </c>
      <c r="G11" s="3" t="s">
        <v>113</v>
      </c>
      <c r="H11" s="3" t="s">
        <v>110</v>
      </c>
      <c r="I11" s="3" t="s">
        <v>114</v>
      </c>
    </row>
    <row r="12" spans="1:9" x14ac:dyDescent="0.25">
      <c r="A12" s="113" t="s">
        <v>0</v>
      </c>
      <c r="B12" s="114"/>
      <c r="C12" s="114"/>
      <c r="D12" s="114"/>
      <c r="E12" s="115"/>
      <c r="F12" s="30">
        <f t="shared" ref="F12:I12" si="0">F13+F14</f>
        <v>1047078.92</v>
      </c>
      <c r="G12" s="30">
        <f t="shared" si="0"/>
        <v>1383443</v>
      </c>
      <c r="H12" s="30">
        <f t="shared" si="0"/>
        <v>1404194.97</v>
      </c>
      <c r="I12" s="30">
        <f t="shared" si="0"/>
        <v>1425257.9</v>
      </c>
    </row>
    <row r="13" spans="1:9" x14ac:dyDescent="0.25">
      <c r="A13" s="116" t="s">
        <v>31</v>
      </c>
      <c r="B13" s="117"/>
      <c r="C13" s="117"/>
      <c r="D13" s="117"/>
      <c r="E13" s="108"/>
      <c r="F13" s="31">
        <v>1047078.92</v>
      </c>
      <c r="G13" s="31">
        <v>1383443</v>
      </c>
      <c r="H13" s="104">
        <v>1404194.97</v>
      </c>
      <c r="I13" s="104">
        <v>1425257.9</v>
      </c>
    </row>
    <row r="14" spans="1:9" x14ac:dyDescent="0.25">
      <c r="A14" s="118"/>
      <c r="B14" s="108"/>
      <c r="C14" s="108"/>
      <c r="D14" s="108"/>
      <c r="E14" s="108"/>
      <c r="F14" s="31"/>
      <c r="G14" s="31"/>
      <c r="H14" s="104"/>
      <c r="I14" s="104"/>
    </row>
    <row r="15" spans="1:9" x14ac:dyDescent="0.25">
      <c r="A15" s="34" t="s">
        <v>1</v>
      </c>
      <c r="B15" s="42"/>
      <c r="C15" s="42"/>
      <c r="D15" s="42"/>
      <c r="E15" s="42"/>
      <c r="F15" s="30">
        <f t="shared" ref="F15:I15" si="1">F16+F17</f>
        <v>1058847.6400000001</v>
      </c>
      <c r="G15" s="30">
        <f t="shared" si="1"/>
        <v>1395543.32</v>
      </c>
      <c r="H15" s="30">
        <f t="shared" si="1"/>
        <v>1416476.4697999998</v>
      </c>
      <c r="I15" s="30">
        <f t="shared" si="1"/>
        <v>1437723.6193469998</v>
      </c>
    </row>
    <row r="16" spans="1:9" x14ac:dyDescent="0.25">
      <c r="A16" s="119" t="s">
        <v>32</v>
      </c>
      <c r="B16" s="117"/>
      <c r="C16" s="117"/>
      <c r="D16" s="117"/>
      <c r="E16" s="117"/>
      <c r="F16" s="31">
        <v>1033547.64</v>
      </c>
      <c r="G16" s="31">
        <v>1365243.32</v>
      </c>
      <c r="H16" s="104">
        <f>G16*1.015</f>
        <v>1385721.9697999998</v>
      </c>
      <c r="I16" s="105">
        <f>H16*1.015</f>
        <v>1406507.7993469997</v>
      </c>
    </row>
    <row r="17" spans="1:9" x14ac:dyDescent="0.25">
      <c r="A17" s="107" t="s">
        <v>33</v>
      </c>
      <c r="B17" s="108"/>
      <c r="C17" s="108"/>
      <c r="D17" s="108"/>
      <c r="E17" s="108"/>
      <c r="F17" s="44">
        <v>25300</v>
      </c>
      <c r="G17" s="44">
        <v>30300</v>
      </c>
      <c r="H17" s="104">
        <v>30754.5</v>
      </c>
      <c r="I17" s="105">
        <v>31215.82</v>
      </c>
    </row>
    <row r="18" spans="1:9" x14ac:dyDescent="0.25">
      <c r="A18" s="120" t="s">
        <v>54</v>
      </c>
      <c r="B18" s="114"/>
      <c r="C18" s="114"/>
      <c r="D18" s="114"/>
      <c r="E18" s="114"/>
      <c r="F18" s="30">
        <f t="shared" ref="F18:I18" si="2">F12-F15</f>
        <v>-11768.720000000088</v>
      </c>
      <c r="G18" s="30">
        <f t="shared" si="2"/>
        <v>-12100.320000000065</v>
      </c>
      <c r="H18" s="30">
        <f t="shared" si="2"/>
        <v>-12281.499799999874</v>
      </c>
      <c r="I18" s="30">
        <f t="shared" si="2"/>
        <v>-12465.719346999889</v>
      </c>
    </row>
    <row r="19" spans="1:9" ht="18" x14ac:dyDescent="0.25">
      <c r="A19" s="23"/>
      <c r="B19" s="21"/>
      <c r="C19" s="21"/>
      <c r="D19" s="21"/>
      <c r="E19" s="21"/>
      <c r="F19" s="21"/>
      <c r="G19" s="22"/>
      <c r="H19" s="22"/>
      <c r="I19" s="22"/>
    </row>
    <row r="20" spans="1:9" ht="15.75" x14ac:dyDescent="0.25">
      <c r="A20" s="110" t="s">
        <v>25</v>
      </c>
      <c r="B20" s="112"/>
      <c r="C20" s="112"/>
      <c r="D20" s="112"/>
      <c r="E20" s="112"/>
      <c r="F20" s="112"/>
      <c r="G20" s="112"/>
      <c r="H20" s="112"/>
      <c r="I20" s="112"/>
    </row>
    <row r="21" spans="1:9" ht="18" x14ac:dyDescent="0.25">
      <c r="A21" s="23"/>
      <c r="B21" s="21"/>
      <c r="C21" s="21"/>
      <c r="D21" s="21"/>
      <c r="E21" s="21"/>
      <c r="F21" s="21"/>
      <c r="G21" s="22"/>
      <c r="H21" s="22"/>
      <c r="I21" s="22"/>
    </row>
    <row r="22" spans="1:9" ht="25.5" x14ac:dyDescent="0.25">
      <c r="A22" s="26"/>
      <c r="B22" s="27"/>
      <c r="C22" s="27"/>
      <c r="D22" s="28"/>
      <c r="E22" s="29"/>
      <c r="F22" s="3" t="s">
        <v>112</v>
      </c>
      <c r="G22" s="3" t="s">
        <v>113</v>
      </c>
      <c r="H22" s="3" t="s">
        <v>110</v>
      </c>
      <c r="I22" s="3" t="s">
        <v>114</v>
      </c>
    </row>
    <row r="23" spans="1:9" x14ac:dyDescent="0.25">
      <c r="A23" s="107" t="s">
        <v>34</v>
      </c>
      <c r="B23" s="108"/>
      <c r="C23" s="108"/>
      <c r="D23" s="108"/>
      <c r="E23" s="108"/>
      <c r="F23" s="44"/>
      <c r="G23" s="44"/>
      <c r="H23" s="44"/>
      <c r="I23" s="43"/>
    </row>
    <row r="24" spans="1:9" x14ac:dyDescent="0.25">
      <c r="A24" s="107" t="s">
        <v>35</v>
      </c>
      <c r="B24" s="108"/>
      <c r="C24" s="108"/>
      <c r="D24" s="108"/>
      <c r="E24" s="108"/>
      <c r="F24" s="44"/>
      <c r="G24" s="44"/>
      <c r="H24" s="44"/>
      <c r="I24" s="43"/>
    </row>
    <row r="25" spans="1:9" x14ac:dyDescent="0.25">
      <c r="A25" s="120" t="s">
        <v>2</v>
      </c>
      <c r="B25" s="114"/>
      <c r="C25" s="114"/>
      <c r="D25" s="114"/>
      <c r="E25" s="114"/>
      <c r="F25" s="30">
        <f t="shared" ref="F25:I25" si="3">F23-F24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</row>
    <row r="26" spans="1:9" x14ac:dyDescent="0.25">
      <c r="A26" s="120" t="s">
        <v>55</v>
      </c>
      <c r="B26" s="114"/>
      <c r="C26" s="114"/>
      <c r="D26" s="114"/>
      <c r="E26" s="114"/>
      <c r="F26" s="30">
        <f>F18+F25</f>
        <v>-11768.720000000088</v>
      </c>
      <c r="G26" s="30">
        <f t="shared" ref="G26:I26" si="4">G18+G25</f>
        <v>-12100.320000000065</v>
      </c>
      <c r="H26" s="30">
        <f t="shared" si="4"/>
        <v>-12281.499799999874</v>
      </c>
      <c r="I26" s="30">
        <f t="shared" si="4"/>
        <v>-12465.719346999889</v>
      </c>
    </row>
    <row r="27" spans="1:9" ht="18" x14ac:dyDescent="0.25">
      <c r="A27" s="20"/>
      <c r="B27" s="21"/>
      <c r="C27" s="21"/>
      <c r="D27" s="21"/>
      <c r="E27" s="21"/>
      <c r="F27" s="21"/>
      <c r="G27" s="22"/>
      <c r="H27" s="22"/>
      <c r="I27" s="22"/>
    </row>
    <row r="28" spans="1:9" ht="15.75" x14ac:dyDescent="0.25">
      <c r="A28" s="110" t="s">
        <v>56</v>
      </c>
      <c r="B28" s="112"/>
      <c r="C28" s="112"/>
      <c r="D28" s="112"/>
      <c r="E28" s="112"/>
      <c r="F28" s="112"/>
      <c r="G28" s="112"/>
      <c r="H28" s="112"/>
      <c r="I28" s="112"/>
    </row>
    <row r="29" spans="1:9" ht="15.75" x14ac:dyDescent="0.25">
      <c r="A29" s="40"/>
      <c r="B29" s="41"/>
      <c r="C29" s="41"/>
      <c r="D29" s="41"/>
      <c r="E29" s="41"/>
      <c r="F29" s="41"/>
      <c r="G29" s="41"/>
      <c r="H29" s="41"/>
      <c r="I29" s="41"/>
    </row>
    <row r="30" spans="1:9" ht="25.5" x14ac:dyDescent="0.25">
      <c r="A30" s="26"/>
      <c r="B30" s="27"/>
      <c r="C30" s="27"/>
      <c r="D30" s="28"/>
      <c r="E30" s="29"/>
      <c r="F30" s="3" t="s">
        <v>112</v>
      </c>
      <c r="G30" s="3" t="s">
        <v>113</v>
      </c>
      <c r="H30" s="3" t="s">
        <v>110</v>
      </c>
      <c r="I30" s="3" t="s">
        <v>114</v>
      </c>
    </row>
    <row r="31" spans="1:9" ht="15" customHeight="1" x14ac:dyDescent="0.25">
      <c r="A31" s="123" t="s">
        <v>57</v>
      </c>
      <c r="B31" s="124"/>
      <c r="C31" s="124"/>
      <c r="D31" s="124"/>
      <c r="E31" s="125"/>
      <c r="F31" s="45">
        <v>11769</v>
      </c>
      <c r="G31" s="45">
        <v>12100</v>
      </c>
      <c r="H31" s="45">
        <v>12281</v>
      </c>
      <c r="I31" s="46">
        <v>12466</v>
      </c>
    </row>
    <row r="32" spans="1:9" ht="15" customHeight="1" x14ac:dyDescent="0.25">
      <c r="A32" s="120" t="s">
        <v>58</v>
      </c>
      <c r="B32" s="114"/>
      <c r="C32" s="114"/>
      <c r="D32" s="114"/>
      <c r="E32" s="114"/>
      <c r="F32" s="47">
        <f t="shared" ref="F32:G32" si="5">F26+F31</f>
        <v>0.27999999991152436</v>
      </c>
      <c r="G32" s="47">
        <f t="shared" si="5"/>
        <v>-0.32000000006519258</v>
      </c>
      <c r="H32" s="47">
        <v>0</v>
      </c>
      <c r="I32" s="48">
        <v>0</v>
      </c>
    </row>
    <row r="33" spans="1:9" ht="45" customHeight="1" x14ac:dyDescent="0.25">
      <c r="A33" s="113" t="s">
        <v>59</v>
      </c>
      <c r="B33" s="126"/>
      <c r="C33" s="126"/>
      <c r="D33" s="126"/>
      <c r="E33" s="127"/>
      <c r="F33" s="47">
        <f t="shared" ref="F33:I33" si="6">F18+F25+F31-F32</f>
        <v>0</v>
      </c>
      <c r="G33" s="47">
        <f t="shared" si="6"/>
        <v>0</v>
      </c>
      <c r="H33" s="47">
        <f t="shared" si="6"/>
        <v>-0.49979999987408519</v>
      </c>
      <c r="I33" s="47">
        <f t="shared" si="6"/>
        <v>0.28065300011076033</v>
      </c>
    </row>
    <row r="34" spans="1:9" ht="15.75" x14ac:dyDescent="0.25">
      <c r="A34" s="49"/>
      <c r="B34" s="50"/>
      <c r="C34" s="50"/>
      <c r="D34" s="50"/>
      <c r="E34" s="50"/>
      <c r="F34" s="50"/>
      <c r="G34" s="50"/>
      <c r="H34" s="50"/>
      <c r="I34" s="50"/>
    </row>
    <row r="35" spans="1:9" ht="15.75" x14ac:dyDescent="0.25">
      <c r="A35" s="109" t="s">
        <v>53</v>
      </c>
      <c r="B35" s="109"/>
      <c r="C35" s="109"/>
      <c r="D35" s="109"/>
      <c r="E35" s="109"/>
      <c r="F35" s="109"/>
      <c r="G35" s="109"/>
      <c r="H35" s="109"/>
      <c r="I35" s="109"/>
    </row>
    <row r="36" spans="1:9" ht="18" x14ac:dyDescent="0.25">
      <c r="A36" s="51"/>
      <c r="B36" s="52"/>
      <c r="C36" s="52"/>
      <c r="D36" s="52"/>
      <c r="E36" s="52"/>
      <c r="F36" s="52"/>
      <c r="G36" s="53"/>
      <c r="H36" s="53"/>
      <c r="I36" s="53"/>
    </row>
    <row r="37" spans="1:9" ht="25.5" x14ac:dyDescent="0.25">
      <c r="A37" s="54"/>
      <c r="B37" s="55"/>
      <c r="C37" s="55"/>
      <c r="D37" s="56"/>
      <c r="E37" s="57"/>
      <c r="F37" s="58" t="s">
        <v>112</v>
      </c>
      <c r="G37" s="58" t="s">
        <v>113</v>
      </c>
      <c r="H37" s="58" t="s">
        <v>110</v>
      </c>
      <c r="I37" s="58" t="s">
        <v>114</v>
      </c>
    </row>
    <row r="38" spans="1:9" x14ac:dyDescent="0.25">
      <c r="A38" s="123" t="s">
        <v>57</v>
      </c>
      <c r="B38" s="124"/>
      <c r="C38" s="124"/>
      <c r="D38" s="124"/>
      <c r="E38" s="125"/>
      <c r="F38" s="45" t="e">
        <f>#REF!</f>
        <v>#REF!</v>
      </c>
      <c r="G38" s="45" t="e">
        <f>F41</f>
        <v>#REF!</v>
      </c>
      <c r="H38" s="45" t="e">
        <f>G41</f>
        <v>#REF!</v>
      </c>
      <c r="I38" s="46" t="e">
        <f>H41</f>
        <v>#REF!</v>
      </c>
    </row>
    <row r="39" spans="1:9" ht="28.5" customHeight="1" x14ac:dyDescent="0.25">
      <c r="A39" s="123" t="s">
        <v>60</v>
      </c>
      <c r="B39" s="124"/>
      <c r="C39" s="124"/>
      <c r="D39" s="124"/>
      <c r="E39" s="125"/>
      <c r="F39" s="45">
        <v>0</v>
      </c>
      <c r="G39" s="45">
        <v>0</v>
      </c>
      <c r="H39" s="45">
        <v>0</v>
      </c>
      <c r="I39" s="46">
        <v>0</v>
      </c>
    </row>
    <row r="40" spans="1:9" x14ac:dyDescent="0.25">
      <c r="A40" s="123" t="s">
        <v>61</v>
      </c>
      <c r="B40" s="128"/>
      <c r="C40" s="128"/>
      <c r="D40" s="128"/>
      <c r="E40" s="129"/>
      <c r="F40" s="45">
        <v>0</v>
      </c>
      <c r="G40" s="45">
        <v>0</v>
      </c>
      <c r="H40" s="45">
        <v>0</v>
      </c>
      <c r="I40" s="46">
        <v>0</v>
      </c>
    </row>
    <row r="41" spans="1:9" ht="15" customHeight="1" x14ac:dyDescent="0.25">
      <c r="A41" s="120" t="s">
        <v>58</v>
      </c>
      <c r="B41" s="114"/>
      <c r="C41" s="114"/>
      <c r="D41" s="114"/>
      <c r="E41" s="114"/>
      <c r="F41" s="32" t="e">
        <f t="shared" ref="F41:I41" si="7">F38-F39+F40</f>
        <v>#REF!</v>
      </c>
      <c r="G41" s="32" t="e">
        <f t="shared" si="7"/>
        <v>#REF!</v>
      </c>
      <c r="H41" s="32" t="e">
        <f t="shared" si="7"/>
        <v>#REF!</v>
      </c>
      <c r="I41" s="59" t="e">
        <f t="shared" si="7"/>
        <v>#REF!</v>
      </c>
    </row>
    <row r="42" spans="1:9" ht="17.25" customHeight="1" x14ac:dyDescent="0.25"/>
    <row r="43" spans="1:9" x14ac:dyDescent="0.25">
      <c r="A43" s="121"/>
      <c r="B43" s="122"/>
      <c r="C43" s="122"/>
      <c r="D43" s="122"/>
      <c r="E43" s="122"/>
      <c r="F43" s="122"/>
      <c r="G43" s="122"/>
      <c r="H43" s="122"/>
      <c r="I43" s="122"/>
    </row>
    <row r="44" spans="1:9" ht="9" customHeight="1" x14ac:dyDescent="0.25"/>
  </sheetData>
  <mergeCells count="24">
    <mergeCell ref="A43:I43"/>
    <mergeCell ref="A25:E25"/>
    <mergeCell ref="A26:E26"/>
    <mergeCell ref="A28:I28"/>
    <mergeCell ref="A31:E31"/>
    <mergeCell ref="A32:E32"/>
    <mergeCell ref="A33:E33"/>
    <mergeCell ref="A35:I35"/>
    <mergeCell ref="A38:E38"/>
    <mergeCell ref="A39:E39"/>
    <mergeCell ref="A40:E40"/>
    <mergeCell ref="A41:E41"/>
    <mergeCell ref="A24:E24"/>
    <mergeCell ref="A5:I5"/>
    <mergeCell ref="A7:I7"/>
    <mergeCell ref="A9:I9"/>
    <mergeCell ref="A12:E12"/>
    <mergeCell ref="A13:E13"/>
    <mergeCell ref="A14:E14"/>
    <mergeCell ref="A16:E16"/>
    <mergeCell ref="A17:E17"/>
    <mergeCell ref="A18:E18"/>
    <mergeCell ref="A20:I20"/>
    <mergeCell ref="A23:E2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110" t="s">
        <v>111</v>
      </c>
      <c r="B1" s="110"/>
      <c r="C1" s="110"/>
      <c r="D1" s="110"/>
      <c r="E1" s="110"/>
      <c r="F1" s="110"/>
      <c r="G1" s="110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10" t="s">
        <v>18</v>
      </c>
      <c r="B3" s="110"/>
      <c r="C3" s="110"/>
      <c r="D3" s="110"/>
      <c r="E3" s="110"/>
      <c r="F3" s="110"/>
      <c r="G3" s="110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10" t="s">
        <v>4</v>
      </c>
      <c r="B5" s="110"/>
      <c r="C5" s="110"/>
      <c r="D5" s="110"/>
      <c r="E5" s="110"/>
      <c r="F5" s="110"/>
      <c r="G5" s="110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110" t="s">
        <v>36</v>
      </c>
      <c r="B7" s="110"/>
      <c r="C7" s="110"/>
      <c r="D7" s="110"/>
      <c r="E7" s="110"/>
      <c r="F7" s="110"/>
      <c r="G7" s="110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9" t="s">
        <v>5</v>
      </c>
      <c r="B9" s="18" t="s">
        <v>6</v>
      </c>
      <c r="C9" s="18" t="s">
        <v>3</v>
      </c>
      <c r="D9" s="103" t="s">
        <v>112</v>
      </c>
      <c r="E9" s="103" t="s">
        <v>113</v>
      </c>
      <c r="F9" s="103" t="s">
        <v>110</v>
      </c>
      <c r="G9" s="103" t="s">
        <v>114</v>
      </c>
    </row>
    <row r="10" spans="1:7" x14ac:dyDescent="0.25">
      <c r="A10" s="36"/>
      <c r="B10" s="37"/>
      <c r="C10" s="35" t="s">
        <v>0</v>
      </c>
      <c r="D10" s="63">
        <f>D11+D16</f>
        <v>1058847.6400000001</v>
      </c>
      <c r="E10" s="63">
        <f t="shared" ref="E10:G10" si="0">E11+E16</f>
        <v>1395543.32</v>
      </c>
      <c r="F10" s="63">
        <f t="shared" si="0"/>
        <v>1416476.4697999998</v>
      </c>
      <c r="G10" s="63">
        <f t="shared" si="0"/>
        <v>1437723.6168469999</v>
      </c>
    </row>
    <row r="11" spans="1:7" ht="15.75" customHeight="1" x14ac:dyDescent="0.25">
      <c r="A11" s="10">
        <v>6</v>
      </c>
      <c r="B11" s="10"/>
      <c r="C11" s="10" t="s">
        <v>7</v>
      </c>
      <c r="D11" s="64">
        <f>SUM(D12:D15)</f>
        <v>1047078.92</v>
      </c>
      <c r="E11" s="64">
        <f t="shared" ref="E11:G11" si="1">SUM(E12:E15)</f>
        <v>1383443.32</v>
      </c>
      <c r="F11" s="64">
        <f t="shared" si="1"/>
        <v>1404194.9697999998</v>
      </c>
      <c r="G11" s="64">
        <f t="shared" si="1"/>
        <v>1425257.8943469999</v>
      </c>
    </row>
    <row r="12" spans="1:7" ht="38.25" x14ac:dyDescent="0.25">
      <c r="A12" s="10"/>
      <c r="B12" s="15">
        <v>63</v>
      </c>
      <c r="C12" s="15" t="s">
        <v>26</v>
      </c>
      <c r="D12" s="65">
        <v>916240</v>
      </c>
      <c r="E12" s="65">
        <v>1247465</v>
      </c>
      <c r="F12" s="65">
        <f>E12*1.015</f>
        <v>1266176.9749999999</v>
      </c>
      <c r="G12" s="65">
        <f>F12*1.015</f>
        <v>1285169.6296249998</v>
      </c>
    </row>
    <row r="13" spans="1:7" ht="51" x14ac:dyDescent="0.25">
      <c r="A13" s="10"/>
      <c r="B13" s="11">
        <v>65</v>
      </c>
      <c r="C13" s="60" t="s">
        <v>62</v>
      </c>
      <c r="D13" s="65">
        <v>3450</v>
      </c>
      <c r="E13" s="65">
        <v>3450</v>
      </c>
      <c r="F13" s="65">
        <f t="shared" ref="F13:G15" si="2">E13*1.015</f>
        <v>3501.7499999999995</v>
      </c>
      <c r="G13" s="65">
        <f t="shared" si="2"/>
        <v>3554.276249999999</v>
      </c>
    </row>
    <row r="14" spans="1:7" ht="38.25" x14ac:dyDescent="0.25">
      <c r="A14" s="10"/>
      <c r="B14" s="15">
        <v>66</v>
      </c>
      <c r="C14" s="60" t="s">
        <v>63</v>
      </c>
      <c r="D14" s="65">
        <v>14200</v>
      </c>
      <c r="E14" s="65">
        <v>15200</v>
      </c>
      <c r="F14" s="65">
        <f t="shared" si="2"/>
        <v>15427.999999999998</v>
      </c>
      <c r="G14" s="65">
        <f t="shared" si="2"/>
        <v>15659.419999999996</v>
      </c>
    </row>
    <row r="15" spans="1:7" ht="38.25" x14ac:dyDescent="0.25">
      <c r="A15" s="11"/>
      <c r="B15" s="11">
        <v>67</v>
      </c>
      <c r="C15" s="15" t="s">
        <v>27</v>
      </c>
      <c r="D15" s="65">
        <v>113188.92</v>
      </c>
      <c r="E15" s="65">
        <v>117328.32000000001</v>
      </c>
      <c r="F15" s="65">
        <f t="shared" si="2"/>
        <v>119088.2448</v>
      </c>
      <c r="G15" s="65">
        <f t="shared" si="2"/>
        <v>120874.56847199998</v>
      </c>
    </row>
    <row r="16" spans="1:7" x14ac:dyDescent="0.25">
      <c r="A16" s="13">
        <v>9</v>
      </c>
      <c r="B16" s="14"/>
      <c r="C16" s="24" t="s">
        <v>66</v>
      </c>
      <c r="D16" s="64">
        <f>D17</f>
        <v>11768.72</v>
      </c>
      <c r="E16" s="64">
        <f t="shared" ref="E16:G16" si="3">SUM(E17)</f>
        <v>12100</v>
      </c>
      <c r="F16" s="64">
        <f t="shared" si="3"/>
        <v>12281.499999999998</v>
      </c>
      <c r="G16" s="64">
        <f t="shared" si="3"/>
        <v>12465.722499999996</v>
      </c>
    </row>
    <row r="17" spans="1:7" x14ac:dyDescent="0.25">
      <c r="A17" s="15"/>
      <c r="B17" s="15">
        <v>92</v>
      </c>
      <c r="C17" s="25" t="s">
        <v>68</v>
      </c>
      <c r="D17" s="65">
        <v>11768.72</v>
      </c>
      <c r="E17" s="65">
        <v>12100</v>
      </c>
      <c r="F17" s="65">
        <f>E17*1.015</f>
        <v>12281.499999999998</v>
      </c>
      <c r="G17" s="65">
        <f>F17*1.015</f>
        <v>12465.722499999996</v>
      </c>
    </row>
    <row r="22" spans="1:7" ht="15.75" x14ac:dyDescent="0.25">
      <c r="A22" s="110" t="s">
        <v>37</v>
      </c>
      <c r="B22" s="130"/>
      <c r="C22" s="130"/>
      <c r="D22" s="130"/>
      <c r="E22" s="130"/>
      <c r="F22" s="130"/>
      <c r="G22" s="130"/>
    </row>
    <row r="23" spans="1:7" ht="18" x14ac:dyDescent="0.25">
      <c r="A23" s="4"/>
      <c r="B23" s="4"/>
      <c r="C23" s="4"/>
      <c r="D23" s="4"/>
      <c r="E23" s="4"/>
      <c r="F23" s="5"/>
      <c r="G23" s="5"/>
    </row>
    <row r="24" spans="1:7" ht="25.5" x14ac:dyDescent="0.25">
      <c r="A24" s="19" t="s">
        <v>5</v>
      </c>
      <c r="B24" s="18" t="s">
        <v>6</v>
      </c>
      <c r="C24" s="18" t="s">
        <v>8</v>
      </c>
      <c r="D24" s="3" t="s">
        <v>112</v>
      </c>
      <c r="E24" s="3" t="s">
        <v>113</v>
      </c>
      <c r="F24" s="3" t="s">
        <v>110</v>
      </c>
      <c r="G24" s="3" t="s">
        <v>114</v>
      </c>
    </row>
    <row r="25" spans="1:7" x14ac:dyDescent="0.25">
      <c r="A25" s="36"/>
      <c r="B25" s="37"/>
      <c r="C25" s="35" t="s">
        <v>1</v>
      </c>
      <c r="D25" s="63">
        <f>D26+D32</f>
        <v>1058427.6400000001</v>
      </c>
      <c r="E25" s="63">
        <f t="shared" ref="E25:G25" si="4">E26+E32</f>
        <v>1395543.32</v>
      </c>
      <c r="F25" s="63">
        <f t="shared" si="4"/>
        <v>1416476.4698000001</v>
      </c>
      <c r="G25" s="63">
        <f t="shared" si="4"/>
        <v>1437723.6168470001</v>
      </c>
    </row>
    <row r="26" spans="1:7" ht="15.75" customHeight="1" x14ac:dyDescent="0.25">
      <c r="A26" s="10">
        <v>3</v>
      </c>
      <c r="B26" s="10"/>
      <c r="C26" s="10" t="s">
        <v>9</v>
      </c>
      <c r="D26" s="64">
        <f>SUM(D27:D30)</f>
        <v>1033127.64</v>
      </c>
      <c r="E26" s="64">
        <f>SUM(E27:E31)</f>
        <v>1365243.32</v>
      </c>
      <c r="F26" s="64">
        <f>SUM(F27:F31)</f>
        <v>1385721.9698000001</v>
      </c>
      <c r="G26" s="64">
        <f t="shared" ref="G26" si="5">SUM(G27:G31)</f>
        <v>1406507.7993470002</v>
      </c>
    </row>
    <row r="27" spans="1:7" ht="15.75" customHeight="1" x14ac:dyDescent="0.25">
      <c r="A27" s="10"/>
      <c r="B27" s="15">
        <v>31</v>
      </c>
      <c r="C27" s="15" t="s">
        <v>10</v>
      </c>
      <c r="D27" s="65">
        <v>765500</v>
      </c>
      <c r="E27" s="65">
        <v>1095000</v>
      </c>
      <c r="F27" s="65">
        <f>E27*1.015</f>
        <v>1111425</v>
      </c>
      <c r="G27" s="65">
        <f>F27*1.015</f>
        <v>1128096.375</v>
      </c>
    </row>
    <row r="28" spans="1:7" x14ac:dyDescent="0.25">
      <c r="A28" s="11"/>
      <c r="B28" s="11">
        <v>32</v>
      </c>
      <c r="C28" s="11" t="s">
        <v>21</v>
      </c>
      <c r="D28" s="65">
        <v>250557.64</v>
      </c>
      <c r="E28" s="65">
        <v>248753.32</v>
      </c>
      <c r="F28" s="65">
        <f t="shared" ref="F28:G31" si="6">E28*1.015</f>
        <v>252484.61979999999</v>
      </c>
      <c r="G28" s="65">
        <f t="shared" si="6"/>
        <v>256271.88909699995</v>
      </c>
    </row>
    <row r="29" spans="1:7" x14ac:dyDescent="0.25">
      <c r="A29" s="11"/>
      <c r="B29" s="11">
        <v>34</v>
      </c>
      <c r="C29" s="11" t="s">
        <v>64</v>
      </c>
      <c r="D29" s="65">
        <v>70</v>
      </c>
      <c r="E29" s="65">
        <v>70</v>
      </c>
      <c r="F29" s="65">
        <f t="shared" si="6"/>
        <v>71.05</v>
      </c>
      <c r="G29" s="65">
        <f t="shared" si="6"/>
        <v>72.115749999999991</v>
      </c>
    </row>
    <row r="30" spans="1:7" ht="38.25" x14ac:dyDescent="0.25">
      <c r="A30" s="11"/>
      <c r="B30" s="11">
        <v>37</v>
      </c>
      <c r="C30" s="60" t="s">
        <v>65</v>
      </c>
      <c r="D30" s="65">
        <v>17000</v>
      </c>
      <c r="E30" s="65">
        <v>21000</v>
      </c>
      <c r="F30" s="65">
        <f t="shared" si="6"/>
        <v>21314.999999999996</v>
      </c>
      <c r="G30" s="65">
        <f t="shared" si="6"/>
        <v>21634.724999999995</v>
      </c>
    </row>
    <row r="31" spans="1:7" x14ac:dyDescent="0.25">
      <c r="A31" s="11"/>
      <c r="B31" s="11">
        <v>38</v>
      </c>
      <c r="C31" s="60" t="s">
        <v>67</v>
      </c>
      <c r="D31" s="65">
        <v>420</v>
      </c>
      <c r="E31" s="65">
        <v>420</v>
      </c>
      <c r="F31" s="65">
        <f t="shared" si="6"/>
        <v>426.29999999999995</v>
      </c>
      <c r="G31" s="65">
        <f t="shared" si="6"/>
        <v>432.69449999999989</v>
      </c>
    </row>
    <row r="32" spans="1:7" ht="25.5" x14ac:dyDescent="0.25">
      <c r="A32" s="13">
        <v>4</v>
      </c>
      <c r="B32" s="14"/>
      <c r="C32" s="24" t="s">
        <v>11</v>
      </c>
      <c r="D32" s="100">
        <f>SUM(D33:D34)</f>
        <v>25300</v>
      </c>
      <c r="E32" s="100">
        <f t="shared" ref="E32" si="7">SUM(E33:E34)</f>
        <v>30300</v>
      </c>
      <c r="F32" s="64">
        <f t="shared" ref="F32:G34" si="8">E32*1.015</f>
        <v>30754.499999999996</v>
      </c>
      <c r="G32" s="64">
        <f t="shared" si="8"/>
        <v>31215.817499999994</v>
      </c>
    </row>
    <row r="33" spans="1:7" ht="38.25" x14ac:dyDescent="0.25">
      <c r="A33" s="15"/>
      <c r="B33" s="15">
        <v>41</v>
      </c>
      <c r="C33" s="25" t="s">
        <v>12</v>
      </c>
      <c r="D33" s="101">
        <v>0</v>
      </c>
      <c r="E33" s="65">
        <v>0</v>
      </c>
      <c r="F33" s="65">
        <f t="shared" si="8"/>
        <v>0</v>
      </c>
      <c r="G33" s="65">
        <f t="shared" si="8"/>
        <v>0</v>
      </c>
    </row>
    <row r="34" spans="1:7" ht="45" x14ac:dyDescent="0.25">
      <c r="A34" s="61"/>
      <c r="B34" s="16">
        <v>42</v>
      </c>
      <c r="C34" s="62" t="s">
        <v>28</v>
      </c>
      <c r="D34" s="71">
        <v>25300</v>
      </c>
      <c r="E34" s="71">
        <v>30300</v>
      </c>
      <c r="F34" s="65">
        <f t="shared" si="8"/>
        <v>30754.499999999996</v>
      </c>
      <c r="G34" s="65">
        <f t="shared" si="8"/>
        <v>31215.817499999994</v>
      </c>
    </row>
  </sheetData>
  <mergeCells count="5">
    <mergeCell ref="A22:G22"/>
    <mergeCell ref="A1:G1"/>
    <mergeCell ref="A3:G3"/>
    <mergeCell ref="A5:G5"/>
    <mergeCell ref="A7:G7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7"/>
  <sheetViews>
    <sheetView topLeftCell="A10" workbookViewId="0">
      <selection activeCell="D40" sqref="D40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110" t="s">
        <v>111</v>
      </c>
      <c r="B1" s="110"/>
      <c r="C1" s="110"/>
      <c r="D1" s="110"/>
      <c r="E1" s="110"/>
    </row>
    <row r="2" spans="1:5" ht="18" customHeight="1" x14ac:dyDescent="0.25">
      <c r="A2" s="23"/>
      <c r="B2" s="23"/>
      <c r="C2" s="23"/>
      <c r="D2" s="23"/>
      <c r="E2" s="23"/>
    </row>
    <row r="3" spans="1:5" ht="15.75" customHeight="1" x14ac:dyDescent="0.25">
      <c r="A3" s="110" t="s">
        <v>18</v>
      </c>
      <c r="B3" s="110"/>
      <c r="C3" s="110"/>
      <c r="D3" s="110"/>
      <c r="E3" s="110"/>
    </row>
    <row r="4" spans="1:5" ht="18" x14ac:dyDescent="0.25">
      <c r="B4" s="23"/>
      <c r="C4" s="23"/>
      <c r="D4" s="5"/>
      <c r="E4" s="5"/>
    </row>
    <row r="5" spans="1:5" ht="18" customHeight="1" x14ac:dyDescent="0.25">
      <c r="A5" s="110" t="s">
        <v>4</v>
      </c>
      <c r="B5" s="110"/>
      <c r="C5" s="110"/>
      <c r="D5" s="110"/>
      <c r="E5" s="110"/>
    </row>
    <row r="6" spans="1:5" ht="18" x14ac:dyDescent="0.25">
      <c r="A6" s="23"/>
      <c r="B6" s="23"/>
      <c r="C6" s="23"/>
      <c r="D6" s="5"/>
      <c r="E6" s="5"/>
    </row>
    <row r="7" spans="1:5" ht="15.75" customHeight="1" x14ac:dyDescent="0.25">
      <c r="A7" s="110" t="s">
        <v>38</v>
      </c>
      <c r="B7" s="110"/>
      <c r="C7" s="110"/>
      <c r="D7" s="110"/>
      <c r="E7" s="110"/>
    </row>
    <row r="8" spans="1:5" ht="18" x14ac:dyDescent="0.25">
      <c r="A8" s="23"/>
      <c r="B8" s="23"/>
      <c r="C8" s="23"/>
      <c r="D8" s="5"/>
      <c r="E8" s="5"/>
    </row>
    <row r="9" spans="1:5" ht="25.5" x14ac:dyDescent="0.25">
      <c r="A9" s="19" t="s">
        <v>40</v>
      </c>
      <c r="B9" s="19" t="s">
        <v>112</v>
      </c>
      <c r="C9" s="19" t="s">
        <v>113</v>
      </c>
      <c r="D9" s="19" t="s">
        <v>110</v>
      </c>
      <c r="E9" s="19" t="s">
        <v>114</v>
      </c>
    </row>
    <row r="10" spans="1:5" x14ac:dyDescent="0.25">
      <c r="A10" s="38" t="s">
        <v>0</v>
      </c>
      <c r="B10" s="63">
        <f>B13+B15+B19</f>
        <v>1007576.4299999999</v>
      </c>
      <c r="C10" s="63">
        <f>C11+C13+C15+C19</f>
        <v>1395543.32</v>
      </c>
      <c r="D10" s="63">
        <f t="shared" ref="D10:E10" si="0">D11+D13+D15+D19</f>
        <v>1416476.4698000001</v>
      </c>
      <c r="E10" s="63">
        <f t="shared" si="0"/>
        <v>1437723.6168470001</v>
      </c>
    </row>
    <row r="11" spans="1:5" x14ac:dyDescent="0.25">
      <c r="A11" s="24" t="s">
        <v>43</v>
      </c>
      <c r="B11" s="36">
        <v>0</v>
      </c>
      <c r="C11" s="63">
        <f>SUM(C12)</f>
        <v>0</v>
      </c>
      <c r="D11" s="63">
        <f t="shared" ref="D11:E11" si="1">SUM(D12)</f>
        <v>0</v>
      </c>
      <c r="E11" s="63">
        <f t="shared" si="1"/>
        <v>0</v>
      </c>
    </row>
    <row r="12" spans="1:5" x14ac:dyDescent="0.25">
      <c r="A12" s="12" t="s">
        <v>44</v>
      </c>
      <c r="B12" s="65">
        <v>0</v>
      </c>
      <c r="C12" s="65">
        <v>0</v>
      </c>
      <c r="D12" s="65">
        <v>0</v>
      </c>
      <c r="E12" s="65">
        <v>0</v>
      </c>
    </row>
    <row r="13" spans="1:5" x14ac:dyDescent="0.25">
      <c r="A13" s="68" t="s">
        <v>45</v>
      </c>
      <c r="B13" s="64">
        <f>B14</f>
        <v>14200</v>
      </c>
      <c r="C13" s="64">
        <f>SUM(C14)</f>
        <v>15200</v>
      </c>
      <c r="D13" s="64">
        <f t="shared" ref="D13:E13" si="2">SUM(D14)</f>
        <v>15428</v>
      </c>
      <c r="E13" s="64">
        <f t="shared" si="2"/>
        <v>15659.42</v>
      </c>
    </row>
    <row r="14" spans="1:5" x14ac:dyDescent="0.25">
      <c r="A14" s="12" t="s">
        <v>70</v>
      </c>
      <c r="B14" s="65">
        <v>14200</v>
      </c>
      <c r="C14" s="65">
        <v>15200</v>
      </c>
      <c r="D14" s="65">
        <f>C14+(C14*1.5/100)</f>
        <v>15428</v>
      </c>
      <c r="E14" s="65">
        <f>D14+(D14*1.5/100)</f>
        <v>15659.42</v>
      </c>
    </row>
    <row r="15" spans="1:5" ht="25.5" x14ac:dyDescent="0.25">
      <c r="A15" s="10" t="s">
        <v>42</v>
      </c>
      <c r="B15" s="64">
        <f>SUM(B16:B18)</f>
        <v>114386.43</v>
      </c>
      <c r="C15" s="64">
        <f>SUM(C16:C18)</f>
        <v>132878.32</v>
      </c>
      <c r="D15" s="64">
        <f t="shared" ref="D15:E15" si="3">SUM(D16:D18)</f>
        <v>134871.49479999999</v>
      </c>
      <c r="E15" s="64">
        <f t="shared" si="3"/>
        <v>136894.56722199998</v>
      </c>
    </row>
    <row r="16" spans="1:5" ht="25.5" x14ac:dyDescent="0.25">
      <c r="A16" s="17" t="s">
        <v>69</v>
      </c>
      <c r="B16" s="65">
        <v>3450</v>
      </c>
      <c r="C16" s="65">
        <v>3450</v>
      </c>
      <c r="D16" s="65">
        <f>C16+(C16*1.5/100)</f>
        <v>3501.75</v>
      </c>
      <c r="E16" s="65">
        <f>D16+(D16*1.5/100)</f>
        <v>3554.2762499999999</v>
      </c>
    </row>
    <row r="17" spans="1:5" ht="30.75" customHeight="1" x14ac:dyDescent="0.25">
      <c r="A17" s="17" t="s">
        <v>74</v>
      </c>
      <c r="B17" s="65">
        <v>11000</v>
      </c>
      <c r="C17" s="65">
        <v>12100</v>
      </c>
      <c r="D17" s="65">
        <f t="shared" ref="D17:E18" si="4">C17+(C17*1.5/100)</f>
        <v>12281.5</v>
      </c>
      <c r="E17" s="65">
        <f t="shared" si="4"/>
        <v>12465.7225</v>
      </c>
    </row>
    <row r="18" spans="1:5" ht="25.5" x14ac:dyDescent="0.25">
      <c r="A18" s="17" t="s">
        <v>73</v>
      </c>
      <c r="B18" s="65">
        <v>99936.43</v>
      </c>
      <c r="C18" s="65">
        <v>117328.32000000001</v>
      </c>
      <c r="D18" s="65">
        <f t="shared" si="4"/>
        <v>119088.2448</v>
      </c>
      <c r="E18" s="65">
        <f t="shared" si="4"/>
        <v>120874.568472</v>
      </c>
    </row>
    <row r="19" spans="1:5" x14ac:dyDescent="0.25">
      <c r="A19" s="38" t="s">
        <v>41</v>
      </c>
      <c r="B19" s="64">
        <f>SUM(B20:B21)</f>
        <v>878990</v>
      </c>
      <c r="C19" s="64">
        <f t="shared" ref="C19:E19" si="5">SUM(C20:C21)</f>
        <v>1247465</v>
      </c>
      <c r="D19" s="64">
        <f t="shared" si="5"/>
        <v>1266176.9750000001</v>
      </c>
      <c r="E19" s="64">
        <f t="shared" si="5"/>
        <v>1285169.6296250001</v>
      </c>
    </row>
    <row r="20" spans="1:5" x14ac:dyDescent="0.25">
      <c r="A20" s="12" t="s">
        <v>71</v>
      </c>
      <c r="B20" s="65">
        <v>849040</v>
      </c>
      <c r="C20" s="65">
        <v>1205965</v>
      </c>
      <c r="D20" s="65">
        <f>C20+(C20*1.5/100)</f>
        <v>1224054.4750000001</v>
      </c>
      <c r="E20" s="70">
        <f>D20+(D20*1.5/100)</f>
        <v>1242415.2921250002</v>
      </c>
    </row>
    <row r="21" spans="1:5" x14ac:dyDescent="0.25">
      <c r="A21" s="67" t="s">
        <v>72</v>
      </c>
      <c r="B21" s="71">
        <v>29950</v>
      </c>
      <c r="C21" s="71">
        <v>41500</v>
      </c>
      <c r="D21" s="65">
        <f>C21+(C21*1.5/100)</f>
        <v>42122.5</v>
      </c>
      <c r="E21" s="70">
        <f>D21+(D21*1.5/100)</f>
        <v>42754.337500000001</v>
      </c>
    </row>
    <row r="23" spans="1:5" ht="15.75" customHeight="1" x14ac:dyDescent="0.25">
      <c r="A23" s="110" t="s">
        <v>39</v>
      </c>
      <c r="B23" s="110"/>
      <c r="C23" s="110"/>
      <c r="D23" s="110"/>
      <c r="E23" s="110"/>
    </row>
    <row r="24" spans="1:5" ht="18" x14ac:dyDescent="0.25">
      <c r="A24" s="23"/>
      <c r="B24" s="23"/>
      <c r="C24" s="23"/>
      <c r="D24" s="5"/>
      <c r="E24" s="5"/>
    </row>
    <row r="25" spans="1:5" ht="25.5" x14ac:dyDescent="0.25">
      <c r="A25" s="19" t="s">
        <v>40</v>
      </c>
      <c r="B25" s="103" t="s">
        <v>112</v>
      </c>
      <c r="C25" s="103" t="s">
        <v>113</v>
      </c>
      <c r="D25" s="103" t="s">
        <v>110</v>
      </c>
      <c r="E25" s="103" t="s">
        <v>114</v>
      </c>
    </row>
    <row r="26" spans="1:5" x14ac:dyDescent="0.25">
      <c r="A26" s="38" t="s">
        <v>1</v>
      </c>
      <c r="B26" s="63">
        <f>B29+B31++B35</f>
        <v>1007576.4299999999</v>
      </c>
      <c r="C26" s="63">
        <f>C27+C29+C31+C35</f>
        <v>1395543.32</v>
      </c>
      <c r="D26" s="63">
        <f t="shared" ref="D26:E26" si="6">D27+D29+D31+D35</f>
        <v>1416476.4698000001</v>
      </c>
      <c r="E26" s="63">
        <f t="shared" si="6"/>
        <v>1437723.6168470001</v>
      </c>
    </row>
    <row r="27" spans="1:5" ht="15.75" customHeight="1" x14ac:dyDescent="0.25">
      <c r="A27" s="24" t="s">
        <v>43</v>
      </c>
      <c r="B27" s="36">
        <v>0</v>
      </c>
      <c r="C27" s="63">
        <f>SUM(C28)</f>
        <v>0</v>
      </c>
      <c r="D27" s="63">
        <f t="shared" ref="D27:E27" si="7">SUM(D28)</f>
        <v>0</v>
      </c>
      <c r="E27" s="63">
        <f t="shared" si="7"/>
        <v>0</v>
      </c>
    </row>
    <row r="28" spans="1:5" x14ac:dyDescent="0.25">
      <c r="A28" s="12" t="s">
        <v>44</v>
      </c>
      <c r="B28" s="8">
        <v>0</v>
      </c>
      <c r="C28" s="65">
        <v>0</v>
      </c>
      <c r="D28" s="65">
        <v>0</v>
      </c>
      <c r="E28" s="65">
        <v>0</v>
      </c>
    </row>
    <row r="29" spans="1:5" x14ac:dyDescent="0.25">
      <c r="A29" s="68" t="s">
        <v>45</v>
      </c>
      <c r="B29" s="64">
        <f>B30</f>
        <v>14200</v>
      </c>
      <c r="C29" s="64">
        <f>SUM(C30)</f>
        <v>15200</v>
      </c>
      <c r="D29" s="64">
        <f t="shared" ref="D29" si="8">SUM(D30)</f>
        <v>15428</v>
      </c>
      <c r="E29" s="64">
        <f t="shared" ref="E29" si="9">SUM(E30)</f>
        <v>15659.42</v>
      </c>
    </row>
    <row r="30" spans="1:5" x14ac:dyDescent="0.25">
      <c r="A30" s="12" t="s">
        <v>70</v>
      </c>
      <c r="B30" s="65">
        <v>14200</v>
      </c>
      <c r="C30" s="65">
        <v>15200</v>
      </c>
      <c r="D30" s="65">
        <f>C30+(C30*1.5/100)</f>
        <v>15428</v>
      </c>
      <c r="E30" s="65">
        <f>D30+(D30*1.5/100)</f>
        <v>15659.42</v>
      </c>
    </row>
    <row r="31" spans="1:5" ht="25.5" x14ac:dyDescent="0.25">
      <c r="A31" s="10" t="s">
        <v>42</v>
      </c>
      <c r="B31" s="64">
        <f>SUM(B32:B34)</f>
        <v>114386.43</v>
      </c>
      <c r="C31" s="64">
        <f>SUM(C32:C34)</f>
        <v>132878.32</v>
      </c>
      <c r="D31" s="64">
        <f t="shared" ref="D31" si="10">SUM(D32:D34)</f>
        <v>134871.49479999999</v>
      </c>
      <c r="E31" s="64">
        <f t="shared" ref="E31" si="11">SUM(E32:E34)</f>
        <v>136894.56722199998</v>
      </c>
    </row>
    <row r="32" spans="1:5" ht="25.5" x14ac:dyDescent="0.25">
      <c r="A32" s="17" t="s">
        <v>69</v>
      </c>
      <c r="B32" s="65">
        <v>3450</v>
      </c>
      <c r="C32" s="65">
        <v>3450</v>
      </c>
      <c r="D32" s="65">
        <f>C32+(C32*1.5/100)</f>
        <v>3501.75</v>
      </c>
      <c r="E32" s="65">
        <f>D32+(D32*1.5/100)</f>
        <v>3554.2762499999999</v>
      </c>
    </row>
    <row r="33" spans="1:5" ht="25.5" x14ac:dyDescent="0.25">
      <c r="A33" s="17" t="s">
        <v>74</v>
      </c>
      <c r="B33" s="65">
        <v>11000</v>
      </c>
      <c r="C33" s="65">
        <v>12100</v>
      </c>
      <c r="D33" s="65">
        <f t="shared" ref="D33:E34" si="12">C33+(C33*1.5/100)</f>
        <v>12281.5</v>
      </c>
      <c r="E33" s="65">
        <f t="shared" si="12"/>
        <v>12465.7225</v>
      </c>
    </row>
    <row r="34" spans="1:5" ht="25.5" x14ac:dyDescent="0.25">
      <c r="A34" s="17" t="s">
        <v>73</v>
      </c>
      <c r="B34" s="65">
        <v>99936.43</v>
      </c>
      <c r="C34" s="65">
        <v>117328.32000000001</v>
      </c>
      <c r="D34" s="65">
        <f t="shared" si="12"/>
        <v>119088.2448</v>
      </c>
      <c r="E34" s="65">
        <f t="shared" si="12"/>
        <v>120874.568472</v>
      </c>
    </row>
    <row r="35" spans="1:5" x14ac:dyDescent="0.25">
      <c r="A35" s="38" t="s">
        <v>41</v>
      </c>
      <c r="B35" s="64">
        <f>SUM(B36:B37)</f>
        <v>878990</v>
      </c>
      <c r="C35" s="64">
        <f t="shared" ref="C35" si="13">SUM(C36:C37)</f>
        <v>1247465</v>
      </c>
      <c r="D35" s="64">
        <f t="shared" ref="D35" si="14">SUM(D36:D37)</f>
        <v>1266176.9750000001</v>
      </c>
      <c r="E35" s="64">
        <f t="shared" ref="E35" si="15">SUM(E36:E37)</f>
        <v>1285169.6296250001</v>
      </c>
    </row>
    <row r="36" spans="1:5" x14ac:dyDescent="0.25">
      <c r="A36" s="12" t="s">
        <v>71</v>
      </c>
      <c r="B36" s="65">
        <v>849040</v>
      </c>
      <c r="C36" s="65">
        <v>1205965</v>
      </c>
      <c r="D36" s="65">
        <f>C36+(C36*1.5/100)</f>
        <v>1224054.4750000001</v>
      </c>
      <c r="E36" s="70">
        <f>D36+(D36*1.5/100)</f>
        <v>1242415.2921250002</v>
      </c>
    </row>
    <row r="37" spans="1:5" x14ac:dyDescent="0.25">
      <c r="A37" s="67" t="s">
        <v>72</v>
      </c>
      <c r="B37" s="71">
        <v>29950</v>
      </c>
      <c r="C37" s="71">
        <v>41500</v>
      </c>
      <c r="D37" s="65">
        <f>C37+(C37*1.5/100)</f>
        <v>42122.5</v>
      </c>
      <c r="E37" s="70">
        <f>D37+(D37*1.5/100)</f>
        <v>42754.337500000001</v>
      </c>
    </row>
  </sheetData>
  <mergeCells count="5">
    <mergeCell ref="A1:E1"/>
    <mergeCell ref="A3:E3"/>
    <mergeCell ref="A5:E5"/>
    <mergeCell ref="A7:E7"/>
    <mergeCell ref="A23:E23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3"/>
  <sheetViews>
    <sheetView workbookViewId="0">
      <selection activeCell="C13" sqref="C13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42" customHeight="1" x14ac:dyDescent="0.25">
      <c r="A1" s="110" t="s">
        <v>111</v>
      </c>
      <c r="B1" s="110"/>
      <c r="C1" s="110"/>
      <c r="D1" s="110"/>
      <c r="E1" s="110"/>
    </row>
    <row r="2" spans="1:5" ht="18" customHeight="1" x14ac:dyDescent="0.25">
      <c r="A2" s="4"/>
      <c r="B2" s="4"/>
      <c r="C2" s="4"/>
      <c r="D2" s="4"/>
      <c r="E2" s="4"/>
    </row>
    <row r="3" spans="1:5" ht="15.75" x14ac:dyDescent="0.25">
      <c r="A3" s="110" t="s">
        <v>18</v>
      </c>
      <c r="B3" s="110"/>
      <c r="C3" s="110"/>
      <c r="D3" s="111"/>
      <c r="E3" s="111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110" t="s">
        <v>4</v>
      </c>
      <c r="B5" s="112"/>
      <c r="C5" s="112"/>
      <c r="D5" s="112"/>
      <c r="E5" s="112"/>
    </row>
    <row r="6" spans="1:5" ht="18" x14ac:dyDescent="0.25">
      <c r="A6" s="4"/>
      <c r="B6" s="4"/>
      <c r="C6" s="4"/>
      <c r="D6" s="5"/>
      <c r="E6" s="5"/>
    </row>
    <row r="7" spans="1:5" ht="15.75" x14ac:dyDescent="0.25">
      <c r="A7" s="110" t="s">
        <v>13</v>
      </c>
      <c r="B7" s="130"/>
      <c r="C7" s="130"/>
      <c r="D7" s="130"/>
      <c r="E7" s="130"/>
    </row>
    <row r="8" spans="1:5" ht="18" x14ac:dyDescent="0.25">
      <c r="A8" s="4"/>
      <c r="B8" s="4"/>
      <c r="C8" s="4"/>
      <c r="D8" s="5"/>
      <c r="E8" s="5"/>
    </row>
    <row r="9" spans="1:5" ht="25.5" x14ac:dyDescent="0.25">
      <c r="A9" s="19" t="s">
        <v>40</v>
      </c>
      <c r="B9" s="3" t="s">
        <v>112</v>
      </c>
      <c r="C9" s="3" t="s">
        <v>113</v>
      </c>
      <c r="D9" s="3" t="s">
        <v>110</v>
      </c>
      <c r="E9" s="3" t="s">
        <v>114</v>
      </c>
    </row>
    <row r="10" spans="1:5" ht="28.5" customHeight="1" x14ac:dyDescent="0.25">
      <c r="A10" s="10" t="s">
        <v>14</v>
      </c>
      <c r="B10" s="69">
        <f>B11</f>
        <v>1007576</v>
      </c>
      <c r="C10" s="69">
        <f>C11</f>
        <v>1395543.32</v>
      </c>
      <c r="D10" s="69">
        <f>C10*1.015</f>
        <v>1416476.4697999998</v>
      </c>
      <c r="E10" s="69">
        <f>D10*1.015</f>
        <v>1437723.6168469996</v>
      </c>
    </row>
    <row r="11" spans="1:5" ht="26.25" customHeight="1" x14ac:dyDescent="0.25">
      <c r="A11" s="10" t="s">
        <v>106</v>
      </c>
      <c r="B11" s="69">
        <f>SUM(B12:B13)</f>
        <v>1007576</v>
      </c>
      <c r="C11" s="69">
        <f t="shared" ref="C11" si="0">C12+C13</f>
        <v>1395543.32</v>
      </c>
      <c r="D11" s="69">
        <f t="shared" ref="D11:E13" si="1">C11*1.015</f>
        <v>1416476.4697999998</v>
      </c>
      <c r="E11" s="69">
        <f t="shared" si="1"/>
        <v>1437723.6168469996</v>
      </c>
    </row>
    <row r="12" spans="1:5" ht="25.5" customHeight="1" x14ac:dyDescent="0.25">
      <c r="A12" s="17" t="s">
        <v>107</v>
      </c>
      <c r="B12" s="8">
        <v>942806</v>
      </c>
      <c r="C12" s="8">
        <v>1297543.32</v>
      </c>
      <c r="D12" s="69">
        <f t="shared" si="1"/>
        <v>1317006.4697999998</v>
      </c>
      <c r="E12" s="69">
        <f t="shared" si="1"/>
        <v>1336761.5668469998</v>
      </c>
    </row>
    <row r="13" spans="1:5" ht="27" customHeight="1" x14ac:dyDescent="0.25">
      <c r="A13" s="13" t="s">
        <v>108</v>
      </c>
      <c r="B13" s="8">
        <v>64770</v>
      </c>
      <c r="C13" s="8">
        <v>98000</v>
      </c>
      <c r="D13" s="69">
        <f t="shared" si="1"/>
        <v>99469.999999999985</v>
      </c>
      <c r="E13" s="69">
        <f t="shared" si="1"/>
        <v>100962.04999999997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110" t="s">
        <v>111</v>
      </c>
      <c r="B1" s="110"/>
      <c r="C1" s="110"/>
      <c r="D1" s="110"/>
      <c r="E1" s="110"/>
      <c r="F1" s="110"/>
      <c r="G1" s="110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10" t="s">
        <v>18</v>
      </c>
      <c r="B3" s="110"/>
      <c r="C3" s="110"/>
      <c r="D3" s="110"/>
      <c r="E3" s="110"/>
      <c r="F3" s="110"/>
      <c r="G3" s="110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10" t="s">
        <v>47</v>
      </c>
      <c r="B5" s="110"/>
      <c r="C5" s="110"/>
      <c r="D5" s="110"/>
      <c r="E5" s="110"/>
      <c r="F5" s="110"/>
      <c r="G5" s="110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19" t="s">
        <v>5</v>
      </c>
      <c r="B7" s="18" t="s">
        <v>6</v>
      </c>
      <c r="C7" s="18" t="s">
        <v>29</v>
      </c>
      <c r="D7" s="19" t="s">
        <v>112</v>
      </c>
      <c r="E7" s="19" t="s">
        <v>113</v>
      </c>
      <c r="F7" s="19" t="s">
        <v>110</v>
      </c>
      <c r="G7" s="19" t="s">
        <v>114</v>
      </c>
    </row>
    <row r="8" spans="1:7" x14ac:dyDescent="0.25">
      <c r="A8" s="36"/>
      <c r="B8" s="37"/>
      <c r="C8" s="35" t="s">
        <v>49</v>
      </c>
      <c r="D8" s="36"/>
      <c r="E8" s="36"/>
      <c r="F8" s="36"/>
      <c r="G8" s="36"/>
    </row>
    <row r="9" spans="1:7" ht="25.5" x14ac:dyDescent="0.25">
      <c r="A9" s="10">
        <v>8</v>
      </c>
      <c r="B9" s="10"/>
      <c r="C9" s="10" t="s">
        <v>15</v>
      </c>
      <c r="D9" s="8"/>
      <c r="E9" s="8"/>
      <c r="F9" s="8"/>
      <c r="G9" s="8"/>
    </row>
    <row r="10" spans="1:7" x14ac:dyDescent="0.25">
      <c r="A10" s="10"/>
      <c r="B10" s="15">
        <v>84</v>
      </c>
      <c r="C10" s="15" t="s">
        <v>22</v>
      </c>
      <c r="D10" s="8"/>
      <c r="E10" s="8"/>
      <c r="F10" s="8"/>
      <c r="G10" s="8"/>
    </row>
    <row r="11" spans="1:7" x14ac:dyDescent="0.25">
      <c r="A11" s="10"/>
      <c r="B11" s="15"/>
      <c r="C11" s="39"/>
      <c r="D11" s="8"/>
      <c r="E11" s="8"/>
      <c r="F11" s="8"/>
      <c r="G11" s="8"/>
    </row>
    <row r="12" spans="1:7" x14ac:dyDescent="0.25">
      <c r="A12" s="10"/>
      <c r="B12" s="15"/>
      <c r="C12" s="35" t="s">
        <v>52</v>
      </c>
      <c r="D12" s="8"/>
      <c r="E12" s="8"/>
      <c r="F12" s="8"/>
      <c r="G12" s="8"/>
    </row>
    <row r="13" spans="1:7" ht="25.5" x14ac:dyDescent="0.25">
      <c r="A13" s="13">
        <v>5</v>
      </c>
      <c r="B13" s="14"/>
      <c r="C13" s="24" t="s">
        <v>16</v>
      </c>
      <c r="D13" s="8"/>
      <c r="E13" s="8"/>
      <c r="F13" s="8"/>
      <c r="G13" s="8"/>
    </row>
    <row r="14" spans="1:7" ht="25.5" x14ac:dyDescent="0.25">
      <c r="A14" s="15"/>
      <c r="B14" s="15">
        <v>54</v>
      </c>
      <c r="C14" s="25" t="s">
        <v>23</v>
      </c>
      <c r="D14" s="8"/>
      <c r="E14" s="8"/>
      <c r="F14" s="8"/>
      <c r="G14" s="9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workbookViewId="0">
      <selection activeCell="H9" sqref="H9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110" t="s">
        <v>111</v>
      </c>
      <c r="B1" s="110"/>
      <c r="C1" s="110"/>
      <c r="D1" s="110"/>
      <c r="E1" s="110"/>
    </row>
    <row r="2" spans="1:5" ht="18" customHeight="1" x14ac:dyDescent="0.25">
      <c r="A2" s="23"/>
      <c r="B2" s="23"/>
      <c r="C2" s="23"/>
      <c r="D2" s="23"/>
      <c r="E2" s="23"/>
    </row>
    <row r="3" spans="1:5" ht="15.75" customHeight="1" x14ac:dyDescent="0.25">
      <c r="A3" s="110" t="s">
        <v>18</v>
      </c>
      <c r="B3" s="110"/>
      <c r="C3" s="110"/>
      <c r="D3" s="110"/>
      <c r="E3" s="110"/>
    </row>
    <row r="4" spans="1:5" ht="18" x14ac:dyDescent="0.25">
      <c r="A4" s="23"/>
      <c r="B4" s="23"/>
      <c r="C4" s="23"/>
      <c r="D4" s="5"/>
      <c r="E4" s="5"/>
    </row>
    <row r="5" spans="1:5" ht="18" customHeight="1" x14ac:dyDescent="0.25">
      <c r="A5" s="110" t="s">
        <v>48</v>
      </c>
      <c r="B5" s="110"/>
      <c r="C5" s="110"/>
      <c r="D5" s="110"/>
      <c r="E5" s="110"/>
    </row>
    <row r="6" spans="1:5" ht="18" x14ac:dyDescent="0.25">
      <c r="A6" s="23"/>
      <c r="B6" s="23"/>
      <c r="C6" s="23"/>
      <c r="D6" s="5"/>
      <c r="E6" s="5"/>
    </row>
    <row r="7" spans="1:5" ht="25.5" x14ac:dyDescent="0.25">
      <c r="A7" s="18" t="s">
        <v>40</v>
      </c>
      <c r="B7" s="19" t="s">
        <v>112</v>
      </c>
      <c r="C7" s="19" t="s">
        <v>113</v>
      </c>
      <c r="D7" s="19" t="s">
        <v>110</v>
      </c>
      <c r="E7" s="19" t="s">
        <v>114</v>
      </c>
    </row>
    <row r="8" spans="1:5" x14ac:dyDescent="0.25">
      <c r="A8" s="10" t="s">
        <v>49</v>
      </c>
      <c r="B8" s="8"/>
      <c r="C8" s="8"/>
      <c r="D8" s="8"/>
      <c r="E8" s="8"/>
    </row>
    <row r="9" spans="1:5" ht="25.5" x14ac:dyDescent="0.25">
      <c r="A9" s="10" t="s">
        <v>50</v>
      </c>
      <c r="B9" s="8"/>
      <c r="C9" s="8"/>
      <c r="D9" s="8"/>
      <c r="E9" s="8"/>
    </row>
    <row r="10" spans="1:5" ht="25.5" x14ac:dyDescent="0.25">
      <c r="A10" s="17" t="s">
        <v>51</v>
      </c>
      <c r="B10" s="8"/>
      <c r="C10" s="8"/>
      <c r="D10" s="8"/>
      <c r="E10" s="8"/>
    </row>
    <row r="11" spans="1:5" x14ac:dyDescent="0.25">
      <c r="A11" s="17"/>
      <c r="B11" s="8"/>
      <c r="C11" s="8"/>
      <c r="D11" s="8"/>
      <c r="E11" s="8"/>
    </row>
    <row r="12" spans="1:5" x14ac:dyDescent="0.25">
      <c r="A12" s="10" t="s">
        <v>52</v>
      </c>
      <c r="B12" s="8"/>
      <c r="C12" s="8"/>
      <c r="D12" s="8"/>
      <c r="E12" s="8"/>
    </row>
    <row r="13" spans="1:5" x14ac:dyDescent="0.25">
      <c r="A13" s="24" t="s">
        <v>43</v>
      </c>
      <c r="B13" s="8"/>
      <c r="C13" s="8"/>
      <c r="D13" s="8"/>
      <c r="E13" s="8"/>
    </row>
    <row r="14" spans="1:5" x14ac:dyDescent="0.25">
      <c r="A14" s="12" t="s">
        <v>44</v>
      </c>
      <c r="B14" s="8"/>
      <c r="C14" s="8"/>
      <c r="D14" s="8"/>
      <c r="E14" s="9"/>
    </row>
    <row r="15" spans="1:5" x14ac:dyDescent="0.25">
      <c r="A15" s="24" t="s">
        <v>45</v>
      </c>
      <c r="B15" s="8"/>
      <c r="C15" s="8"/>
      <c r="D15" s="8"/>
      <c r="E15" s="9"/>
    </row>
    <row r="16" spans="1:5" x14ac:dyDescent="0.25">
      <c r="A16" s="12" t="s">
        <v>46</v>
      </c>
      <c r="B16" s="8"/>
      <c r="C16" s="8"/>
      <c r="D16" s="8"/>
      <c r="E16" s="9"/>
    </row>
  </sheetData>
  <mergeCells count="3">
    <mergeCell ref="A1:E1"/>
    <mergeCell ref="A3:E3"/>
    <mergeCell ref="A5:E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3"/>
  <sheetViews>
    <sheetView topLeftCell="A52" workbookViewId="0">
      <selection activeCell="N46" sqref="N4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style="99" customWidth="1"/>
  </cols>
  <sheetData>
    <row r="1" spans="1:8" ht="42" customHeight="1" x14ac:dyDescent="0.25">
      <c r="A1" s="110" t="s">
        <v>111</v>
      </c>
      <c r="B1" s="110"/>
      <c r="C1" s="110"/>
      <c r="D1" s="110"/>
      <c r="E1" s="110"/>
      <c r="F1" s="110"/>
      <c r="G1" s="110"/>
      <c r="H1" s="110"/>
    </row>
    <row r="2" spans="1:8" ht="18" x14ac:dyDescent="0.25">
      <c r="A2" s="4"/>
      <c r="B2" s="4"/>
      <c r="C2" s="4"/>
      <c r="D2" s="4"/>
      <c r="E2" s="87"/>
      <c r="F2" s="87"/>
      <c r="G2" s="88"/>
      <c r="H2" s="88"/>
    </row>
    <row r="3" spans="1:8" ht="18" customHeight="1" x14ac:dyDescent="0.25">
      <c r="A3" s="110" t="s">
        <v>17</v>
      </c>
      <c r="B3" s="112"/>
      <c r="C3" s="112"/>
      <c r="D3" s="112"/>
      <c r="E3" s="112"/>
      <c r="F3" s="112"/>
      <c r="G3" s="112"/>
      <c r="H3" s="112"/>
    </row>
    <row r="4" spans="1:8" ht="18" x14ac:dyDescent="0.25">
      <c r="A4" s="4"/>
      <c r="B4" s="4"/>
      <c r="C4" s="4"/>
      <c r="D4" s="4"/>
      <c r="E4" s="87"/>
      <c r="F4" s="87"/>
      <c r="G4" s="88"/>
      <c r="H4" s="88"/>
    </row>
    <row r="5" spans="1:8" ht="25.5" x14ac:dyDescent="0.25">
      <c r="A5" s="143" t="s">
        <v>19</v>
      </c>
      <c r="B5" s="144"/>
      <c r="C5" s="144"/>
      <c r="D5" s="19" t="s">
        <v>20</v>
      </c>
      <c r="E5" s="89" t="s">
        <v>112</v>
      </c>
      <c r="F5" s="89" t="s">
        <v>113</v>
      </c>
      <c r="G5" s="89" t="s">
        <v>110</v>
      </c>
      <c r="H5" s="89" t="s">
        <v>114</v>
      </c>
    </row>
    <row r="6" spans="1:8" ht="15" customHeight="1" x14ac:dyDescent="0.25">
      <c r="A6" s="141" t="s">
        <v>75</v>
      </c>
      <c r="B6" s="141"/>
      <c r="C6" s="141"/>
      <c r="D6" s="86" t="s">
        <v>76</v>
      </c>
      <c r="E6" s="72"/>
      <c r="F6" s="72"/>
      <c r="G6" s="72"/>
      <c r="H6" s="72"/>
    </row>
    <row r="7" spans="1:8" ht="15" customHeight="1" x14ac:dyDescent="0.25">
      <c r="A7" s="73"/>
      <c r="B7" s="74"/>
      <c r="C7" s="74"/>
      <c r="D7" s="74"/>
      <c r="E7" s="90"/>
      <c r="F7" s="90"/>
      <c r="G7" s="90"/>
      <c r="H7" s="90"/>
    </row>
    <row r="8" spans="1:8" ht="15" customHeight="1" x14ac:dyDescent="0.25">
      <c r="A8" s="136" t="s">
        <v>77</v>
      </c>
      <c r="B8" s="136"/>
      <c r="C8" s="136"/>
      <c r="D8" s="83" t="s">
        <v>78</v>
      </c>
      <c r="E8" s="8"/>
      <c r="F8" s="8"/>
      <c r="G8" s="8"/>
      <c r="H8" s="8"/>
    </row>
    <row r="9" spans="1:8" ht="15" customHeight="1" x14ac:dyDescent="0.25">
      <c r="A9" s="134" t="s">
        <v>79</v>
      </c>
      <c r="B9" s="134"/>
      <c r="C9" s="134"/>
      <c r="D9" s="75" t="s">
        <v>80</v>
      </c>
      <c r="E9" s="77"/>
      <c r="F9" s="77"/>
      <c r="G9" s="77"/>
      <c r="H9" s="77"/>
    </row>
    <row r="10" spans="1:8" x14ac:dyDescent="0.25">
      <c r="A10" s="131">
        <v>3</v>
      </c>
      <c r="B10" s="132"/>
      <c r="C10" s="133"/>
      <c r="D10" s="85" t="s">
        <v>9</v>
      </c>
      <c r="E10" s="8">
        <v>785450</v>
      </c>
      <c r="F10" s="8">
        <f>SUM(F11:F12)</f>
        <v>1135000</v>
      </c>
      <c r="G10" s="8">
        <f t="shared" ref="G10:H10" si="0">SUM(G11:G12)</f>
        <v>1152025</v>
      </c>
      <c r="H10" s="8">
        <f t="shared" si="0"/>
        <v>1169305.375</v>
      </c>
    </row>
    <row r="11" spans="1:8" x14ac:dyDescent="0.25">
      <c r="A11" s="131">
        <v>31</v>
      </c>
      <c r="B11" s="132"/>
      <c r="C11" s="133"/>
      <c r="D11" s="15" t="s">
        <v>10</v>
      </c>
      <c r="E11" s="8">
        <v>739950</v>
      </c>
      <c r="F11" s="8">
        <v>1095000</v>
      </c>
      <c r="G11" s="8">
        <f>F11*1.015</f>
        <v>1111425</v>
      </c>
      <c r="H11" s="8">
        <f>G11*1.015</f>
        <v>1128096.375</v>
      </c>
    </row>
    <row r="12" spans="1:8" ht="15" customHeight="1" x14ac:dyDescent="0.25">
      <c r="A12" s="131">
        <v>32</v>
      </c>
      <c r="B12" s="132"/>
      <c r="C12" s="133"/>
      <c r="D12" s="85" t="s">
        <v>21</v>
      </c>
      <c r="E12" s="8">
        <v>45500</v>
      </c>
      <c r="F12" s="8">
        <v>40000</v>
      </c>
      <c r="G12" s="8">
        <f>F12*1.015</f>
        <v>40599.999999999993</v>
      </c>
      <c r="H12" s="8">
        <f>G12*1.015</f>
        <v>41208.999999999985</v>
      </c>
    </row>
    <row r="13" spans="1:8" ht="14.25" customHeight="1" x14ac:dyDescent="0.25">
      <c r="A13" s="142"/>
      <c r="B13" s="142"/>
      <c r="C13" s="142"/>
      <c r="D13" s="142"/>
      <c r="E13" s="142"/>
      <c r="F13" s="142"/>
      <c r="G13" s="142"/>
      <c r="H13" s="142"/>
    </row>
    <row r="14" spans="1:8" ht="25.5" x14ac:dyDescent="0.25">
      <c r="A14" s="136" t="s">
        <v>81</v>
      </c>
      <c r="B14" s="136"/>
      <c r="C14" s="136"/>
      <c r="D14" s="83" t="s">
        <v>82</v>
      </c>
      <c r="E14" s="8"/>
      <c r="F14" s="8"/>
      <c r="G14" s="8"/>
      <c r="H14" s="8"/>
    </row>
    <row r="15" spans="1:8" ht="25.5" customHeight="1" x14ac:dyDescent="0.25">
      <c r="A15" s="134" t="s">
        <v>83</v>
      </c>
      <c r="B15" s="134"/>
      <c r="C15" s="134"/>
      <c r="D15" s="76" t="s">
        <v>84</v>
      </c>
      <c r="E15" s="77"/>
      <c r="F15" s="77"/>
      <c r="G15" s="77"/>
      <c r="H15" s="84"/>
    </row>
    <row r="16" spans="1:8" x14ac:dyDescent="0.25">
      <c r="A16" s="135">
        <v>3</v>
      </c>
      <c r="B16" s="135"/>
      <c r="C16" s="135"/>
      <c r="D16" s="85" t="s">
        <v>9</v>
      </c>
      <c r="E16" s="8">
        <v>99936.43</v>
      </c>
      <c r="F16" s="8">
        <f>SUM(F17:F18)</f>
        <v>117328.32000000001</v>
      </c>
      <c r="G16" s="8">
        <f t="shared" ref="G16:H16" si="1">SUM(G17:G18)</f>
        <v>119088.2448</v>
      </c>
      <c r="H16" s="8">
        <f t="shared" si="1"/>
        <v>120874.56847199998</v>
      </c>
    </row>
    <row r="17" spans="1:8" ht="15" customHeight="1" x14ac:dyDescent="0.25">
      <c r="A17" s="135">
        <v>32</v>
      </c>
      <c r="B17" s="135"/>
      <c r="C17" s="135"/>
      <c r="D17" s="85" t="s">
        <v>21</v>
      </c>
      <c r="E17" s="8">
        <v>99866.43</v>
      </c>
      <c r="F17" s="8">
        <v>117258.32</v>
      </c>
      <c r="G17" s="8">
        <f>F17*1.015</f>
        <v>119017.1948</v>
      </c>
      <c r="H17" s="8">
        <f>G17*1.015</f>
        <v>120802.45272199999</v>
      </c>
    </row>
    <row r="18" spans="1:8" x14ac:dyDescent="0.25">
      <c r="A18" s="131">
        <v>34</v>
      </c>
      <c r="B18" s="132"/>
      <c r="C18" s="133"/>
      <c r="D18" s="85" t="s">
        <v>64</v>
      </c>
      <c r="E18" s="8">
        <v>70</v>
      </c>
      <c r="F18" s="8">
        <v>70</v>
      </c>
      <c r="G18" s="8">
        <f>F18*1.015</f>
        <v>71.05</v>
      </c>
      <c r="H18" s="8">
        <f>G18*1.015</f>
        <v>72.115749999999991</v>
      </c>
    </row>
    <row r="19" spans="1:8" x14ac:dyDescent="0.25">
      <c r="A19" s="137"/>
      <c r="B19" s="139"/>
      <c r="C19" s="139"/>
      <c r="D19" s="139"/>
      <c r="E19" s="139"/>
      <c r="F19" s="139"/>
      <c r="G19" s="139"/>
      <c r="H19" s="139"/>
    </row>
    <row r="20" spans="1:8" x14ac:dyDescent="0.25">
      <c r="A20" s="138"/>
      <c r="B20" s="140"/>
      <c r="C20" s="140"/>
      <c r="D20" s="140"/>
      <c r="E20" s="140"/>
      <c r="F20" s="140"/>
      <c r="G20" s="140"/>
      <c r="H20" s="140"/>
    </row>
    <row r="21" spans="1:8" ht="25.5" x14ac:dyDescent="0.25">
      <c r="A21" s="141" t="s">
        <v>85</v>
      </c>
      <c r="B21" s="141"/>
      <c r="C21" s="141"/>
      <c r="D21" s="86" t="s">
        <v>86</v>
      </c>
      <c r="E21" s="72"/>
      <c r="F21" s="72"/>
      <c r="G21" s="72"/>
      <c r="H21" s="72"/>
    </row>
    <row r="22" spans="1:8" x14ac:dyDescent="0.25">
      <c r="A22" s="73"/>
      <c r="B22" s="74"/>
      <c r="C22" s="74"/>
      <c r="D22" s="74"/>
      <c r="E22" s="90"/>
      <c r="F22" s="90"/>
      <c r="G22" s="90"/>
      <c r="H22" s="90"/>
    </row>
    <row r="23" spans="1:8" ht="25.5" x14ac:dyDescent="0.25">
      <c r="A23" s="136" t="s">
        <v>87</v>
      </c>
      <c r="B23" s="136"/>
      <c r="C23" s="136"/>
      <c r="D23" s="83" t="s">
        <v>88</v>
      </c>
      <c r="E23" s="8"/>
      <c r="F23" s="8"/>
      <c r="G23" s="8"/>
      <c r="H23" s="8"/>
    </row>
    <row r="24" spans="1:8" x14ac:dyDescent="0.25">
      <c r="A24" s="134" t="s">
        <v>89</v>
      </c>
      <c r="B24" s="134"/>
      <c r="C24" s="134"/>
      <c r="D24" s="75" t="s">
        <v>90</v>
      </c>
      <c r="E24" s="77"/>
      <c r="F24" s="77"/>
      <c r="G24" s="77"/>
      <c r="H24" s="77"/>
    </row>
    <row r="25" spans="1:8" ht="23.25" customHeight="1" x14ac:dyDescent="0.25">
      <c r="A25" s="135">
        <v>3</v>
      </c>
      <c r="B25" s="135"/>
      <c r="C25" s="135"/>
      <c r="D25" s="85" t="s">
        <v>9</v>
      </c>
      <c r="E25" s="8">
        <v>12200</v>
      </c>
      <c r="F25" s="8">
        <f>F26</f>
        <v>13200</v>
      </c>
      <c r="G25" s="8">
        <f t="shared" ref="G25:H25" si="2">G26</f>
        <v>13397.999999999998</v>
      </c>
      <c r="H25" s="8">
        <f t="shared" si="2"/>
        <v>13598.969999999998</v>
      </c>
    </row>
    <row r="26" spans="1:8" ht="23.25" customHeight="1" x14ac:dyDescent="0.25">
      <c r="A26" s="135">
        <v>32</v>
      </c>
      <c r="B26" s="135"/>
      <c r="C26" s="135"/>
      <c r="D26" s="85" t="s">
        <v>21</v>
      </c>
      <c r="E26" s="8">
        <v>12200</v>
      </c>
      <c r="F26" s="8">
        <v>13200</v>
      </c>
      <c r="G26" s="8">
        <f>F26*1.015</f>
        <v>13397.999999999998</v>
      </c>
      <c r="H26" s="8">
        <f>G26*1.015</f>
        <v>13598.969999999998</v>
      </c>
    </row>
    <row r="27" spans="1:8" ht="25.5" x14ac:dyDescent="0.25">
      <c r="A27" s="131">
        <v>4</v>
      </c>
      <c r="B27" s="132"/>
      <c r="C27" s="133"/>
      <c r="D27" s="25" t="s">
        <v>11</v>
      </c>
      <c r="E27" s="8">
        <v>2000</v>
      </c>
      <c r="F27" s="8">
        <f>F28</f>
        <v>2000</v>
      </c>
      <c r="G27" s="8">
        <f t="shared" ref="G27:G28" si="3">F27*1.015</f>
        <v>2029.9999999999998</v>
      </c>
      <c r="H27" s="8">
        <f t="shared" ref="H27" si="4">F27*1.03</f>
        <v>2060</v>
      </c>
    </row>
    <row r="28" spans="1:8" ht="25.5" x14ac:dyDescent="0.25">
      <c r="A28" s="131">
        <v>42</v>
      </c>
      <c r="B28" s="132"/>
      <c r="C28" s="133"/>
      <c r="D28" s="25" t="s">
        <v>28</v>
      </c>
      <c r="E28" s="8">
        <v>2000</v>
      </c>
      <c r="F28" s="8">
        <v>2000</v>
      </c>
      <c r="G28" s="8">
        <f t="shared" si="3"/>
        <v>2029.9999999999998</v>
      </c>
      <c r="H28" s="8">
        <f>G28*1.015</f>
        <v>2060.4499999999994</v>
      </c>
    </row>
    <row r="29" spans="1:8" x14ac:dyDescent="0.25">
      <c r="A29" s="134" t="s">
        <v>91</v>
      </c>
      <c r="B29" s="134"/>
      <c r="C29" s="134"/>
      <c r="D29" s="75" t="s">
        <v>92</v>
      </c>
      <c r="E29" s="77"/>
      <c r="F29" s="77"/>
      <c r="G29" s="77"/>
      <c r="H29" s="84"/>
    </row>
    <row r="30" spans="1:8" x14ac:dyDescent="0.25">
      <c r="A30" s="135">
        <v>3</v>
      </c>
      <c r="B30" s="135"/>
      <c r="C30" s="135"/>
      <c r="D30" s="85" t="s">
        <v>9</v>
      </c>
      <c r="E30" s="91">
        <v>1450</v>
      </c>
      <c r="F30" s="91">
        <f>F31</f>
        <v>1450</v>
      </c>
      <c r="G30" s="91">
        <f t="shared" ref="G30:H30" si="5">G31</f>
        <v>1471.7499999999998</v>
      </c>
      <c r="H30" s="91">
        <f t="shared" si="5"/>
        <v>1493.8262499999996</v>
      </c>
    </row>
    <row r="31" spans="1:8" x14ac:dyDescent="0.25">
      <c r="A31" s="135">
        <v>32</v>
      </c>
      <c r="B31" s="135"/>
      <c r="C31" s="135"/>
      <c r="D31" s="85" t="s">
        <v>21</v>
      </c>
      <c r="E31" s="91">
        <v>1450</v>
      </c>
      <c r="F31" s="91">
        <v>1450</v>
      </c>
      <c r="G31" s="91">
        <f>F31*1.015</f>
        <v>1471.7499999999998</v>
      </c>
      <c r="H31" s="91">
        <f>G31*1.015</f>
        <v>1493.8262499999996</v>
      </c>
    </row>
    <row r="32" spans="1:8" x14ac:dyDescent="0.25">
      <c r="A32" s="134" t="s">
        <v>93</v>
      </c>
      <c r="B32" s="134"/>
      <c r="C32" s="134"/>
      <c r="D32" s="75" t="s">
        <v>94</v>
      </c>
      <c r="E32" s="77"/>
      <c r="F32" s="77"/>
      <c r="G32" s="77"/>
      <c r="H32" s="84"/>
    </row>
    <row r="33" spans="1:9" x14ac:dyDescent="0.25">
      <c r="A33" s="131">
        <v>3</v>
      </c>
      <c r="B33" s="132"/>
      <c r="C33" s="133"/>
      <c r="D33" s="11" t="s">
        <v>9</v>
      </c>
      <c r="E33" s="8">
        <v>29250</v>
      </c>
      <c r="F33" s="8">
        <f>F34+F35</f>
        <v>36500</v>
      </c>
      <c r="G33" s="8">
        <f t="shared" ref="G33:H33" si="6">G34+G35</f>
        <v>37047.5</v>
      </c>
      <c r="H33" s="8">
        <f t="shared" si="6"/>
        <v>37603.212499999994</v>
      </c>
    </row>
    <row r="34" spans="1:9" x14ac:dyDescent="0.25">
      <c r="A34" s="131">
        <v>32</v>
      </c>
      <c r="B34" s="132"/>
      <c r="C34" s="133"/>
      <c r="D34" s="11" t="s">
        <v>21</v>
      </c>
      <c r="E34" s="8">
        <v>14250</v>
      </c>
      <c r="F34" s="8">
        <v>16500</v>
      </c>
      <c r="G34" s="8">
        <f>F34*1.015</f>
        <v>16747.5</v>
      </c>
      <c r="H34" s="8">
        <f>G34*1.015</f>
        <v>16998.712499999998</v>
      </c>
    </row>
    <row r="35" spans="1:9" ht="38.25" x14ac:dyDescent="0.25">
      <c r="A35" s="131">
        <v>37</v>
      </c>
      <c r="B35" s="132"/>
      <c r="C35" s="133"/>
      <c r="D35" s="60" t="s">
        <v>65</v>
      </c>
      <c r="E35" s="8">
        <v>15000</v>
      </c>
      <c r="F35" s="8">
        <v>20000</v>
      </c>
      <c r="G35" s="8">
        <f>F35*1.015</f>
        <v>20299.999999999996</v>
      </c>
      <c r="H35" s="8">
        <f>G35*1.015</f>
        <v>20604.499999999993</v>
      </c>
    </row>
    <row r="36" spans="1:9" ht="25.5" x14ac:dyDescent="0.25">
      <c r="A36" s="131">
        <v>4</v>
      </c>
      <c r="B36" s="132"/>
      <c r="C36" s="133"/>
      <c r="D36" s="25" t="s">
        <v>11</v>
      </c>
      <c r="E36" s="8">
        <v>700</v>
      </c>
      <c r="F36" s="8">
        <f>F37</f>
        <v>5000</v>
      </c>
      <c r="G36" s="8">
        <f t="shared" ref="G36:H36" si="7">G37</f>
        <v>5074.9999999999991</v>
      </c>
      <c r="H36" s="8">
        <f t="shared" si="7"/>
        <v>5151.1249999999982</v>
      </c>
    </row>
    <row r="37" spans="1:9" ht="25.5" x14ac:dyDescent="0.25">
      <c r="A37" s="131">
        <v>42</v>
      </c>
      <c r="B37" s="132"/>
      <c r="C37" s="133"/>
      <c r="D37" s="25" t="s">
        <v>28</v>
      </c>
      <c r="E37" s="8">
        <v>700</v>
      </c>
      <c r="F37" s="8">
        <v>5000</v>
      </c>
      <c r="G37" s="8">
        <f>F37*1.015</f>
        <v>5074.9999999999991</v>
      </c>
      <c r="H37" s="8">
        <f>G37*1.015</f>
        <v>5151.1249999999982</v>
      </c>
    </row>
    <row r="38" spans="1:9" x14ac:dyDescent="0.25">
      <c r="A38" s="134" t="s">
        <v>95</v>
      </c>
      <c r="B38" s="134"/>
      <c r="C38" s="134"/>
      <c r="D38" s="75" t="s">
        <v>96</v>
      </c>
      <c r="E38" s="77"/>
      <c r="F38" s="77"/>
      <c r="G38" s="77"/>
      <c r="H38" s="84"/>
    </row>
    <row r="39" spans="1:9" x14ac:dyDescent="0.25">
      <c r="A39" s="131">
        <v>3</v>
      </c>
      <c r="B39" s="132"/>
      <c r="C39" s="133"/>
      <c r="D39" s="11" t="s">
        <v>9</v>
      </c>
      <c r="E39" s="8">
        <v>6500</v>
      </c>
      <c r="F39" s="8">
        <f>F40</f>
        <v>8100</v>
      </c>
      <c r="G39" s="8">
        <f t="shared" ref="G39:H39" si="8">G40</f>
        <v>8221.5</v>
      </c>
      <c r="H39" s="8">
        <f t="shared" si="8"/>
        <v>8344.8224999999984</v>
      </c>
    </row>
    <row r="40" spans="1:9" x14ac:dyDescent="0.25">
      <c r="A40" s="131">
        <v>32</v>
      </c>
      <c r="B40" s="132"/>
      <c r="C40" s="133"/>
      <c r="D40" s="11" t="s">
        <v>21</v>
      </c>
      <c r="E40" s="8">
        <v>6500</v>
      </c>
      <c r="F40" s="8">
        <v>8100</v>
      </c>
      <c r="G40" s="8">
        <f>F40*1.015</f>
        <v>8221.5</v>
      </c>
      <c r="H40" s="8">
        <f>G40*1.015</f>
        <v>8344.8224999999984</v>
      </c>
    </row>
    <row r="41" spans="1:9" ht="25.5" x14ac:dyDescent="0.25">
      <c r="A41" s="145">
        <v>4</v>
      </c>
      <c r="B41" s="145"/>
      <c r="C41" s="145"/>
      <c r="D41" s="85" t="s">
        <v>11</v>
      </c>
      <c r="E41" s="8">
        <v>3500</v>
      </c>
      <c r="F41" s="8">
        <v>3000</v>
      </c>
      <c r="G41" s="8">
        <f t="shared" ref="G41:H41" si="9">G42</f>
        <v>3044.9999999999995</v>
      </c>
      <c r="H41" s="8">
        <f t="shared" si="9"/>
        <v>3090.6749999999993</v>
      </c>
      <c r="I41" s="82"/>
    </row>
    <row r="42" spans="1:9" ht="25.5" x14ac:dyDescent="0.25">
      <c r="A42" s="145">
        <v>42</v>
      </c>
      <c r="B42" s="145"/>
      <c r="C42" s="145"/>
      <c r="D42" s="85" t="s">
        <v>28</v>
      </c>
      <c r="E42" s="8">
        <v>3500</v>
      </c>
      <c r="F42" s="8">
        <v>3000</v>
      </c>
      <c r="G42" s="8">
        <f>F42*1.015</f>
        <v>3044.9999999999995</v>
      </c>
      <c r="H42" s="8">
        <f>G42*1.015</f>
        <v>3090.6749999999993</v>
      </c>
    </row>
    <row r="43" spans="1:9" x14ac:dyDescent="0.25">
      <c r="A43" s="134" t="s">
        <v>79</v>
      </c>
      <c r="B43" s="134"/>
      <c r="C43" s="134"/>
      <c r="D43" s="75" t="s">
        <v>80</v>
      </c>
      <c r="E43" s="92"/>
      <c r="F43" s="93"/>
      <c r="G43" s="93"/>
      <c r="H43" s="93"/>
    </row>
    <row r="44" spans="1:9" ht="21" customHeight="1" x14ac:dyDescent="0.25">
      <c r="A44" s="135">
        <v>3</v>
      </c>
      <c r="B44" s="135"/>
      <c r="C44" s="135"/>
      <c r="D44" s="11" t="s">
        <v>9</v>
      </c>
      <c r="E44" s="94">
        <f>SUM(E45:E46)</f>
        <v>520</v>
      </c>
      <c r="F44" s="94">
        <f t="shared" ref="F44:H44" si="10">SUM(F45:F46)</f>
        <v>1245</v>
      </c>
      <c r="G44" s="94">
        <f t="shared" si="10"/>
        <v>1263.675</v>
      </c>
      <c r="H44" s="94">
        <f t="shared" si="10"/>
        <v>1282.6301249999997</v>
      </c>
    </row>
    <row r="45" spans="1:9" ht="23.25" customHeight="1" x14ac:dyDescent="0.25">
      <c r="A45" s="135">
        <v>32</v>
      </c>
      <c r="B45" s="135"/>
      <c r="C45" s="135"/>
      <c r="D45" s="11" t="s">
        <v>21</v>
      </c>
      <c r="E45" s="94">
        <v>520</v>
      </c>
      <c r="F45" s="95">
        <v>245</v>
      </c>
      <c r="G45" s="95">
        <f>F45*1.015</f>
        <v>248.67499999999998</v>
      </c>
      <c r="H45" s="95">
        <f>G45*1.015</f>
        <v>252.40512499999997</v>
      </c>
    </row>
    <row r="46" spans="1:9" ht="40.5" customHeight="1" x14ac:dyDescent="0.25">
      <c r="A46" s="131">
        <v>37</v>
      </c>
      <c r="B46" s="132"/>
      <c r="C46" s="133"/>
      <c r="D46" s="60" t="s">
        <v>65</v>
      </c>
      <c r="E46" s="94">
        <v>0</v>
      </c>
      <c r="F46" s="95">
        <v>1000</v>
      </c>
      <c r="G46" s="95">
        <f>F46*1.015</f>
        <v>1014.9999999999999</v>
      </c>
      <c r="H46" s="95">
        <f>G46*1.015</f>
        <v>1030.2249999999997</v>
      </c>
    </row>
    <row r="47" spans="1:9" ht="26.25" x14ac:dyDescent="0.25">
      <c r="A47" s="146">
        <v>4</v>
      </c>
      <c r="B47" s="146"/>
      <c r="C47" s="146"/>
      <c r="D47" s="81" t="s">
        <v>11</v>
      </c>
      <c r="E47" s="91">
        <v>300</v>
      </c>
      <c r="F47" s="91">
        <f>F48</f>
        <v>300</v>
      </c>
      <c r="G47" s="91">
        <f t="shared" ref="G47:H47" si="11">G48</f>
        <v>304.49999999999994</v>
      </c>
      <c r="H47" s="91">
        <f t="shared" si="11"/>
        <v>309.06749999999994</v>
      </c>
    </row>
    <row r="48" spans="1:9" ht="26.25" x14ac:dyDescent="0.25">
      <c r="A48" s="146">
        <v>42</v>
      </c>
      <c r="B48" s="146"/>
      <c r="C48" s="146"/>
      <c r="D48" s="81" t="s">
        <v>28</v>
      </c>
      <c r="E48" s="91">
        <v>300</v>
      </c>
      <c r="F48" s="91">
        <v>300</v>
      </c>
      <c r="G48" s="91">
        <f>F48*1.015</f>
        <v>304.49999999999994</v>
      </c>
      <c r="H48" s="91">
        <f>G48*1.015</f>
        <v>309.06749999999994</v>
      </c>
    </row>
    <row r="49" spans="1:8" ht="29.25" customHeight="1" x14ac:dyDescent="0.25">
      <c r="A49" s="78"/>
      <c r="B49" s="79"/>
      <c r="C49" s="79"/>
      <c r="D49" s="79"/>
      <c r="E49" s="96"/>
      <c r="F49" s="96"/>
      <c r="G49" s="96"/>
      <c r="H49" s="96"/>
    </row>
    <row r="50" spans="1:8" x14ac:dyDescent="0.25">
      <c r="A50" s="136" t="s">
        <v>97</v>
      </c>
      <c r="B50" s="136"/>
      <c r="C50" s="136"/>
      <c r="D50" s="83" t="s">
        <v>98</v>
      </c>
      <c r="E50" s="97"/>
      <c r="F50" s="98"/>
      <c r="G50" s="98"/>
      <c r="H50" s="98"/>
    </row>
    <row r="51" spans="1:8" x14ac:dyDescent="0.25">
      <c r="A51" s="134" t="s">
        <v>91</v>
      </c>
      <c r="B51" s="134"/>
      <c r="C51" s="134"/>
      <c r="D51" s="75" t="s">
        <v>92</v>
      </c>
      <c r="E51" s="92"/>
      <c r="F51" s="93"/>
      <c r="G51" s="93"/>
      <c r="H51" s="93"/>
    </row>
    <row r="52" spans="1:8" x14ac:dyDescent="0.25">
      <c r="A52" s="135">
        <v>3</v>
      </c>
      <c r="B52" s="135"/>
      <c r="C52" s="135"/>
      <c r="D52" s="11" t="s">
        <v>9</v>
      </c>
      <c r="E52" s="91">
        <v>2000</v>
      </c>
      <c r="F52" s="91">
        <v>2000</v>
      </c>
      <c r="G52" s="91">
        <f t="shared" ref="G52:H52" si="12">G53</f>
        <v>2029.9999999999998</v>
      </c>
      <c r="H52" s="91">
        <f t="shared" si="12"/>
        <v>2060.4499999999994</v>
      </c>
    </row>
    <row r="53" spans="1:8" x14ac:dyDescent="0.25">
      <c r="A53" s="135">
        <v>32</v>
      </c>
      <c r="B53" s="135"/>
      <c r="C53" s="135"/>
      <c r="D53" s="11" t="s">
        <v>21</v>
      </c>
      <c r="E53" s="91">
        <v>2000</v>
      </c>
      <c r="F53" s="91">
        <v>2000</v>
      </c>
      <c r="G53" s="91">
        <f>F53*1.015</f>
        <v>2029.9999999999998</v>
      </c>
      <c r="H53" s="91">
        <f>G53*1.015</f>
        <v>2060.4499999999994</v>
      </c>
    </row>
    <row r="54" spans="1:8" x14ac:dyDescent="0.25">
      <c r="A54" s="134" t="s">
        <v>95</v>
      </c>
      <c r="B54" s="134"/>
      <c r="C54" s="134"/>
      <c r="D54" s="75" t="s">
        <v>96</v>
      </c>
      <c r="E54" s="93"/>
      <c r="F54" s="93"/>
      <c r="G54" s="93"/>
      <c r="H54" s="93"/>
    </row>
    <row r="55" spans="1:8" x14ac:dyDescent="0.25">
      <c r="A55" s="135">
        <v>3</v>
      </c>
      <c r="B55" s="135"/>
      <c r="C55" s="135"/>
      <c r="D55" s="11" t="s">
        <v>9</v>
      </c>
      <c r="E55" s="8">
        <v>1000</v>
      </c>
      <c r="F55" s="8">
        <f>F56</f>
        <v>1000</v>
      </c>
      <c r="G55" s="8">
        <f t="shared" ref="G55:H55" si="13">G56</f>
        <v>1014.9999999999999</v>
      </c>
      <c r="H55" s="8">
        <f t="shared" si="13"/>
        <v>1030.2249999999997</v>
      </c>
    </row>
    <row r="56" spans="1:8" x14ac:dyDescent="0.25">
      <c r="A56" s="135">
        <v>32</v>
      </c>
      <c r="B56" s="135"/>
      <c r="C56" s="135"/>
      <c r="D56" s="11" t="s">
        <v>21</v>
      </c>
      <c r="E56" s="8">
        <v>1000</v>
      </c>
      <c r="F56" s="8">
        <v>1000</v>
      </c>
      <c r="G56" s="8">
        <f>F56*1.015</f>
        <v>1014.9999999999999</v>
      </c>
      <c r="H56" s="8">
        <f>G56*1.015</f>
        <v>1030.2249999999997</v>
      </c>
    </row>
    <row r="57" spans="1:8" ht="30" customHeight="1" x14ac:dyDescent="0.25">
      <c r="D57" s="80"/>
    </row>
    <row r="58" spans="1:8" x14ac:dyDescent="0.25">
      <c r="A58" s="136" t="s">
        <v>99</v>
      </c>
      <c r="B58" s="136"/>
      <c r="C58" s="136"/>
      <c r="D58" s="83" t="s">
        <v>100</v>
      </c>
      <c r="E58" s="97"/>
      <c r="F58" s="98"/>
      <c r="G58" s="98"/>
      <c r="H58" s="98"/>
    </row>
    <row r="59" spans="1:8" x14ac:dyDescent="0.25">
      <c r="A59" s="134" t="s">
        <v>79</v>
      </c>
      <c r="B59" s="134"/>
      <c r="C59" s="134"/>
      <c r="D59" s="75" t="s">
        <v>103</v>
      </c>
      <c r="E59" s="92"/>
      <c r="F59" s="93"/>
      <c r="G59" s="93"/>
      <c r="H59" s="93"/>
    </row>
    <row r="60" spans="1:8" ht="25.5" x14ac:dyDescent="0.25">
      <c r="A60" s="135">
        <v>4</v>
      </c>
      <c r="B60" s="135"/>
      <c r="C60" s="135"/>
      <c r="D60" s="60" t="s">
        <v>11</v>
      </c>
      <c r="E60" s="91">
        <v>15000</v>
      </c>
      <c r="F60" s="91">
        <f>F61</f>
        <v>20000</v>
      </c>
      <c r="G60" s="91">
        <f t="shared" ref="G60:H60" si="14">G61</f>
        <v>20299.999999999996</v>
      </c>
      <c r="H60" s="91">
        <f t="shared" si="14"/>
        <v>20604.499999999993</v>
      </c>
    </row>
    <row r="61" spans="1:8" ht="25.5" x14ac:dyDescent="0.25">
      <c r="A61" s="135">
        <v>42</v>
      </c>
      <c r="B61" s="135"/>
      <c r="C61" s="135"/>
      <c r="D61" s="60" t="s">
        <v>28</v>
      </c>
      <c r="E61" s="91">
        <v>15000</v>
      </c>
      <c r="F61" s="91">
        <v>20000</v>
      </c>
      <c r="G61" s="91">
        <f>F61*1.015</f>
        <v>20299.999999999996</v>
      </c>
      <c r="H61" s="91">
        <f>G61*1.015</f>
        <v>20604.499999999993</v>
      </c>
    </row>
    <row r="62" spans="1:8" ht="35.25" customHeight="1" x14ac:dyDescent="0.25">
      <c r="A62" s="66"/>
      <c r="D62" s="80"/>
    </row>
    <row r="63" spans="1:8" x14ac:dyDescent="0.25">
      <c r="A63" s="136" t="s">
        <v>101</v>
      </c>
      <c r="B63" s="136"/>
      <c r="C63" s="136"/>
      <c r="D63" s="83" t="s">
        <v>102</v>
      </c>
      <c r="E63" s="97"/>
      <c r="F63" s="98"/>
      <c r="G63" s="98"/>
      <c r="H63" s="98"/>
    </row>
    <row r="64" spans="1:8" ht="15" customHeight="1" x14ac:dyDescent="0.25">
      <c r="A64" s="134" t="s">
        <v>79</v>
      </c>
      <c r="B64" s="134"/>
      <c r="C64" s="134"/>
      <c r="D64" s="75" t="s">
        <v>103</v>
      </c>
      <c r="E64" s="92"/>
      <c r="F64" s="93"/>
      <c r="G64" s="93"/>
      <c r="H64" s="93"/>
    </row>
    <row r="65" spans="1:8" x14ac:dyDescent="0.25">
      <c r="A65" s="135">
        <v>3</v>
      </c>
      <c r="B65" s="135"/>
      <c r="C65" s="135"/>
      <c r="D65" s="11" t="s">
        <v>9</v>
      </c>
      <c r="E65" s="91">
        <v>47350</v>
      </c>
      <c r="F65" s="91">
        <v>49000</v>
      </c>
      <c r="G65" s="91">
        <f t="shared" ref="G65:H65" si="15">G66</f>
        <v>49734.999999999993</v>
      </c>
      <c r="H65" s="91">
        <f t="shared" si="15"/>
        <v>50481.024999999987</v>
      </c>
    </row>
    <row r="66" spans="1:8" x14ac:dyDescent="0.25">
      <c r="A66" s="135">
        <v>32</v>
      </c>
      <c r="B66" s="135"/>
      <c r="C66" s="135"/>
      <c r="D66" s="11" t="s">
        <v>21</v>
      </c>
      <c r="E66" s="91">
        <v>47350</v>
      </c>
      <c r="F66" s="91">
        <v>49000</v>
      </c>
      <c r="G66" s="91">
        <f>F66*1.015</f>
        <v>49734.999999999993</v>
      </c>
      <c r="H66" s="91">
        <f>G66*1.015</f>
        <v>50481.024999999987</v>
      </c>
    </row>
    <row r="67" spans="1:8" ht="39" customHeight="1" x14ac:dyDescent="0.25">
      <c r="A67" s="66"/>
      <c r="D67" s="80"/>
    </row>
    <row r="68" spans="1:8" ht="25.5" x14ac:dyDescent="0.25">
      <c r="A68" s="136" t="s">
        <v>104</v>
      </c>
      <c r="B68" s="136"/>
      <c r="C68" s="136"/>
      <c r="D68" s="83" t="s">
        <v>105</v>
      </c>
      <c r="E68" s="97"/>
      <c r="F68" s="98"/>
      <c r="G68" s="98"/>
      <c r="H68" s="98"/>
    </row>
    <row r="69" spans="1:8" ht="15" customHeight="1" x14ac:dyDescent="0.25">
      <c r="A69" s="134" t="s">
        <v>79</v>
      </c>
      <c r="B69" s="134"/>
      <c r="C69" s="134"/>
      <c r="D69" s="75" t="s">
        <v>103</v>
      </c>
      <c r="E69" s="92"/>
      <c r="F69" s="93"/>
      <c r="G69" s="93"/>
      <c r="H69" s="93"/>
    </row>
    <row r="70" spans="1:8" x14ac:dyDescent="0.25">
      <c r="A70" s="135">
        <v>3</v>
      </c>
      <c r="B70" s="135"/>
      <c r="C70" s="135"/>
      <c r="D70" s="11" t="s">
        <v>9</v>
      </c>
      <c r="E70" s="91">
        <v>420</v>
      </c>
      <c r="F70" s="91">
        <f>F71</f>
        <v>420</v>
      </c>
      <c r="G70" s="91">
        <f t="shared" ref="G70:H70" si="16">G71</f>
        <v>426.29999999999995</v>
      </c>
      <c r="H70" s="91">
        <f t="shared" si="16"/>
        <v>432.69449999999989</v>
      </c>
    </row>
    <row r="71" spans="1:8" x14ac:dyDescent="0.25">
      <c r="A71" s="135">
        <v>38</v>
      </c>
      <c r="B71" s="135"/>
      <c r="C71" s="135"/>
      <c r="D71" s="11" t="s">
        <v>67</v>
      </c>
      <c r="E71" s="91">
        <v>420</v>
      </c>
      <c r="F71" s="91">
        <v>420</v>
      </c>
      <c r="G71" s="91">
        <f>F71*1.015</f>
        <v>426.29999999999995</v>
      </c>
      <c r="H71" s="91">
        <f>G71*1.015</f>
        <v>432.69449999999989</v>
      </c>
    </row>
    <row r="73" spans="1:8" x14ac:dyDescent="0.25">
      <c r="E73" s="99">
        <f>E60+E55+E52+E47+E44+E41+E39++E36+E33+E30+E25+E27+E16+E10+E65+E70</f>
        <v>1007576.4299999999</v>
      </c>
      <c r="F73" s="99">
        <f>F60+F55+F52+F47+F44+F41+F39++F36+F33+F30+F25+F27+F16+F10+F65+F70</f>
        <v>1395543.32</v>
      </c>
      <c r="G73" s="99">
        <f>G60+G55+G52+G47+G44+G41+G39++G36+G33+G30+G25+G27+G16+G10+G65+G70</f>
        <v>1416476.4698000001</v>
      </c>
      <c r="H73" s="99">
        <f>H60+H55+H52+H47+H44+H41+H39++H36+H33+H30+H25+H27+H16+H10+H65+H70</f>
        <v>1437723.1668469999</v>
      </c>
    </row>
  </sheetData>
  <mergeCells count="63">
    <mergeCell ref="A48:C48"/>
    <mergeCell ref="A55:C55"/>
    <mergeCell ref="A56:C56"/>
    <mergeCell ref="A50:C50"/>
    <mergeCell ref="A51:C51"/>
    <mergeCell ref="A52:C52"/>
    <mergeCell ref="A53:C53"/>
    <mergeCell ref="A54:C54"/>
    <mergeCell ref="A41:C41"/>
    <mergeCell ref="A42:C42"/>
    <mergeCell ref="A43:C43"/>
    <mergeCell ref="A47:C47"/>
    <mergeCell ref="A44:C44"/>
    <mergeCell ref="A45:C45"/>
    <mergeCell ref="A46:C46"/>
    <mergeCell ref="A6:C6"/>
    <mergeCell ref="A1:H1"/>
    <mergeCell ref="A3:H3"/>
    <mergeCell ref="A5:C5"/>
    <mergeCell ref="A8:C8"/>
    <mergeCell ref="A9:C9"/>
    <mergeCell ref="A16:C16"/>
    <mergeCell ref="A13:H13"/>
    <mergeCell ref="A14:C14"/>
    <mergeCell ref="A15:C15"/>
    <mergeCell ref="A10:C10"/>
    <mergeCell ref="A11:C11"/>
    <mergeCell ref="A12:C12"/>
    <mergeCell ref="A60:C60"/>
    <mergeCell ref="A61:C61"/>
    <mergeCell ref="A17:C17"/>
    <mergeCell ref="A19:A20"/>
    <mergeCell ref="B19:H20"/>
    <mergeCell ref="A58:C58"/>
    <mergeCell ref="A59:C59"/>
    <mergeCell ref="A21:C21"/>
    <mergeCell ref="A23:C23"/>
    <mergeCell ref="A24:C24"/>
    <mergeCell ref="A25:C25"/>
    <mergeCell ref="A26:C26"/>
    <mergeCell ref="A29:C29"/>
    <mergeCell ref="A30:C30"/>
    <mergeCell ref="A31:C31"/>
    <mergeCell ref="A32:C32"/>
    <mergeCell ref="A71:C71"/>
    <mergeCell ref="A69:C69"/>
    <mergeCell ref="A68:C68"/>
    <mergeCell ref="A70:C70"/>
    <mergeCell ref="A63:C63"/>
    <mergeCell ref="A64:C64"/>
    <mergeCell ref="A65:C65"/>
    <mergeCell ref="A66:C66"/>
    <mergeCell ref="A18:C18"/>
    <mergeCell ref="A27:C27"/>
    <mergeCell ref="A28:C28"/>
    <mergeCell ref="A33:C33"/>
    <mergeCell ref="A34:C34"/>
    <mergeCell ref="A35:C35"/>
    <mergeCell ref="A36:C36"/>
    <mergeCell ref="A37:C37"/>
    <mergeCell ref="A39:C39"/>
    <mergeCell ref="A40:C40"/>
    <mergeCell ref="A38:C3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2024-10-07T09:47:22Z</cp:lastPrinted>
  <dcterms:created xsi:type="dcterms:W3CDTF">2022-08-12T12:51:27Z</dcterms:created>
  <dcterms:modified xsi:type="dcterms:W3CDTF">2025-10-10T06:41:22Z</dcterms:modified>
</cp:coreProperties>
</file>